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b7ad205f483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it" sheetId="1" r:id="R473bc2a4e82a4554"/>
    <sheet name="Margin" sheetId="2" r:id="R18d44348f88a402c"/>
    <sheet name="Aging" sheetId="3" r:id="Rb05d063a3fba403c"/>
    <sheet name="Cash" sheetId="4" r:id="Rd34c53ba710843da"/>
    <sheet name="Concentration" sheetId="5" r:id="Rb4492daeca744ab7"/>
  </sheets>
  <definedNames>
    <definedName name="_xlnm.Print_Area" localSheetId="0">'Profit'!$A$1:$J$37</definedName>
    <definedName name="_xlnm.Print_Area" localSheetId="1">'Margin'!$A$1:$G$37</definedName>
    <definedName name="_xlnm.Print_Area" localSheetId="2">'Aging'!$A$1:$F$37</definedName>
    <definedName name="_xlnm.Print_Area" localSheetId="3">'Cash'!$A$1:$I$40</definedName>
    <definedName name="_xlnm.Print_Area" localSheetId="4">'Concentration'!$A$1:$H$37</definedName>
  </definedNames>
  <calcPr calcMode="auto" calcId="0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5">
    <numFmt numFmtId="200" formatCode="mmm-yy"/>
    <numFmt numFmtId="201" formatCode="#,##0;(#,##0);0"/>
    <numFmt numFmtId="202" formatCode="0.0%"/>
    <numFmt numFmtId="203" formatCode="mm/dd/yy"/>
    <numFmt numFmtId="204" formatCode="d-mmm-yy"/>
  </numFmts>
  <fonts count="7">
    <font>
      <sz val="11"/>
      <name val="Carlito"/>
    </font>
    <font>
      <sz val="11"/>
      <color rgb="FF111111"/>
      <name val="Lato"/>
    </font>
    <font>
      <b/>
      <sz val="17"/>
      <color rgb="FF111111"/>
      <name val="Poppins"/>
    </font>
    <font>
      <sz val="10"/>
      <color rgb="FF404756"/>
      <name val="Lato"/>
    </font>
    <font>
      <b/>
      <sz val="11"/>
      <color rgb="FF111111"/>
      <name val="Lato"/>
    </font>
    <font>
      <sz val="11"/>
      <color rgb="FF404756"/>
      <name val="Lato"/>
    </font>
    <font>
      <sz val="10"/>
      <color rgb="FF111111"/>
      <name val="La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200" fontId="1" fillId="2" borderId="0" xfId="0" applyNumberFormat="1" applyFont="1" applyFill="1" applyBorder="1" applyAlignment="1">
      <alignment vertical="center"/>
    </xf>
    <xf numFmtId="201" fontId="1" fillId="2" borderId="0" xfId="0" applyNumberFormat="1" applyFont="1" applyFill="1" applyBorder="1" applyAlignment="1">
      <alignment vertical="center"/>
    </xf>
    <xf numFmtId="202" fontId="1" fillId="2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horizontal="right" vertical="center"/>
    </xf>
    <xf numFmtId="201" fontId="1" fillId="2" borderId="0" xfId="0" applyNumberFormat="1" applyFont="1" applyFill="1" applyBorder="1" applyAlignment="1">
      <alignment horizontal="right" vertical="center"/>
    </xf>
    <xf numFmtId="202" fontId="1" fillId="2" borderId="0" xfId="0" applyNumberFormat="1" applyFont="1" applyFill="1" applyBorder="1" applyAlignment="1">
      <alignment horizontal="right" vertical="center"/>
    </xf>
    <xf numFmtId="201" fontId="4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201" fontId="4" fillId="2" borderId="0" xfId="0" applyNumberFormat="1" applyFont="1" applyFill="1" applyBorder="1" applyAlignment="1">
      <alignment vertical="center"/>
    </xf>
    <xf numFmtId="203" fontId="1" fillId="3" borderId="0" xfId="0" applyNumberFormat="1" applyFont="1" applyFill="1" applyBorder="1" applyAlignment="1">
      <alignment vertical="center"/>
    </xf>
    <xf numFmtId="204" fontId="1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vertical="center" wrapText="1"/>
    </xf>
    <xf numFmtId="202" fontId="1" fillId="3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horizontal="right" vertical="center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indent="1"/>
    </xf>
    <xf numFmtId="0" fontId="6" fillId="2" borderId="0" xfId="0" applyNumberFormat="1" applyFont="1" applyFill="1" applyBorder="1" applyAlignment="1">
      <alignment horizontal="left" vertical="center" wrapText="1" inden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c10e6ee9f48d7" /><Relationship Type="http://schemas.openxmlformats.org/officeDocument/2006/relationships/theme" Target="/xl/theme/theme1.xml" Id="R08bd73d3b7c2470e" /><Relationship Type="http://schemas.openxmlformats.org/officeDocument/2006/relationships/sharedStrings" Target="/xl/sharedStrings.xml" Id="R65afc7d2a9d94587" /><Relationship Type="http://schemas.openxmlformats.org/officeDocument/2006/relationships/worksheet" Target="/xl/worksheets/sheet1.xml" Id="R473bc2a4e82a4554" /><Relationship Type="http://schemas.openxmlformats.org/officeDocument/2006/relationships/worksheet" Target="/xl/worksheets/sheet2.xml" Id="R18d44348f88a402c" /><Relationship Type="http://schemas.openxmlformats.org/officeDocument/2006/relationships/worksheet" Target="/xl/worksheets/sheet3.xml" Id="Rb05d063a3fba403c" /><Relationship Type="http://schemas.openxmlformats.org/officeDocument/2006/relationships/worksheet" Target="/xl/worksheets/sheet4.xml" Id="Rd34c53ba710843da" /><Relationship Type="http://schemas.openxmlformats.org/officeDocument/2006/relationships/worksheet" Target="/xl/worksheets/sheet5.xml" Id="Rb4492daeca744a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405961db2b342a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94aee00f28d47d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a906cf3f623445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bac72b77561440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48e00722409e4c0b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1ef4a7fe-affe-441b-b50c-69143ad100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05961db2b342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540f1cce-1918-4353-a12e-4a14263724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4aee00f28d47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f7365ae6-47a6-4b7e-8502-96b1f8b98a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906cf3f62344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9327a732-9b5e-4c50-bcbb-1fe1ae7d81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ac72b7756144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54e5d623-eff3-491b-8a33-a5127ace11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e00722409e4c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S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C94A1A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111111"/>
      </a:hlink>
      <a:folHlink>
        <a:srgbClr val="11111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ec118bcc5e42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e7acffcdbca4ff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88df7bd7b01425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91bf481c95cf4d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605410634ee44506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2.890000104904175" hidden="0" customWidth="1"/>
    <col min="10" max="10" width="2.890000104904175" hidden="0" customWidth="1"/>
    <col min="2" max="2" width="11.670000076293945" hidden="0" customWidth="1"/>
    <col min="3" max="3" width="12" hidden="0" customWidth="1"/>
    <col min="4" max="4" width="12" hidden="0" customWidth="1"/>
    <col min="5" max="5" width="12" hidden="0" customWidth="1"/>
    <col min="6" max="6" width="12.670000076293945" hidden="0" customWidth="1"/>
    <col min="7" max="7" width="12.670000076293945" hidden="0" customWidth="1"/>
    <col min="8" max="8" width="10.890000343322754" hidden="0" customWidth="1"/>
    <col min="9" max="9" width="11.4399995803833" hidden="0" customWidth="1"/>
  </cols>
  <sheetData>
    <row r="1" ht="16.5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ht="16.5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ht="16.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25.5" customHeight="1">
      <c r="A5" s="3"/>
      <c r="B5" s="5" t="str">
        <v>Profit across twelve months</v>
      </c>
      <c r="C5" s="5"/>
      <c r="D5" s="5"/>
      <c r="E5" s="5"/>
      <c r="F5" s="5"/>
      <c r="G5" s="5"/>
      <c r="H5" s="5"/>
      <c r="I5" s="5"/>
      <c r="J5" s="3"/>
    </row>
    <row r="6" ht="16.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ht="24" customHeight="1">
      <c r="A7" s="3"/>
      <c r="B7" s="4" t="str">
        <v>Replace the monthly inputs with your records. Read operating profit beside its margin.</v>
      </c>
      <c r="C7" s="4"/>
      <c r="D7" s="4"/>
      <c r="E7" s="4"/>
      <c r="F7" s="4"/>
      <c r="G7" s="4"/>
      <c r="H7" s="4"/>
      <c r="I7" s="4"/>
      <c r="J7" s="3"/>
    </row>
    <row r="8" ht="22.5" customHeight="1">
      <c r="A8" s="3"/>
      <c r="B8" s="6" t="str">
        <v>Ivory cells are yours to edit. White result cells calculate. All starting figures are illustrative. Amounts in USD.</v>
      </c>
      <c r="C8" s="6"/>
      <c r="D8" s="6"/>
      <c r="E8" s="6"/>
      <c r="F8" s="6"/>
      <c r="G8" s="6"/>
      <c r="H8" s="6"/>
      <c r="I8" s="6"/>
      <c r="J8" s="3"/>
    </row>
    <row r="9" ht="16.5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30" customHeight="1">
      <c r="A10" s="3"/>
      <c r="B10" s="8" t="str">
        <v>Month</v>
      </c>
      <c r="C10" s="8" t="str">
        <v>Revenue</v>
      </c>
      <c r="D10" s="8" t="inlineStr">
        <is>
          <t xml:space="preserve">Direct
costs</t>
        </is>
      </c>
      <c r="E10" s="8" t="inlineStr">
        <is>
          <t xml:space="preserve">Gross
profit</t>
        </is>
      </c>
      <c r="F10" s="8" t="str">
        <v>Operating costs</v>
      </c>
      <c r="G10" s="8" t="str">
        <v>Operating profit</v>
      </c>
      <c r="H10" s="8" t="str">
        <v>Gross margin</v>
      </c>
      <c r="I10" s="8" t="str">
        <v>Operating margin</v>
      </c>
      <c r="J10" s="3"/>
    </row>
    <row r="11" ht="16.5" customHeight="1">
      <c r="A11" s="3"/>
      <c r="B11" s="12" t="d">
        <v>2025-10-01T00:00:00.000Z</v>
      </c>
      <c r="C11" s="14" t="n">
        <v>100000</v>
      </c>
      <c r="D11" s="14" t="n">
        <v>60000</v>
      </c>
      <c r="E11" s="15" t="n">
        <f>IF(COUNT(C11:D11)=2,C11-D11,"n.a.")</f>
        <v>40000</v>
      </c>
      <c r="F11" s="14" t="n">
        <v>30000</v>
      </c>
      <c r="G11" s="17" t="n">
        <f>IF(COUNT(E11:F11)=2,E11-F11,"n.a.")</f>
        <v>10000</v>
      </c>
      <c r="H11" s="16" t="n">
        <f>IF(COUNT(C11:E11)=3,IF(C11=0,"n.a.",E11/C11),"n.a.")</f>
        <v>0.4</v>
      </c>
      <c r="I11" s="16" t="n">
        <f>IF(AND(ISNUMBER(G11),ISNUMBER(C11)),IF(C11=0,"n.a.",G11/C11),"n.a.")</f>
        <v>0.1</v>
      </c>
      <c r="J11" s="3"/>
    </row>
    <row r="12" ht="16.5" customHeight="1">
      <c r="A12" s="3"/>
      <c r="B12" s="12" t="d">
        <v>2025-11-01T00:00:00.000Z</v>
      </c>
      <c r="C12" s="14" t="n">
        <v>102000</v>
      </c>
      <c r="D12" s="14" t="n">
        <v>61200</v>
      </c>
      <c r="E12" s="15" t="n">
        <f>IF(COUNT(C12:D12)=2,C12-D12,"n.a.")</f>
        <v>40800</v>
      </c>
      <c r="F12" s="14" t="n">
        <v>30000</v>
      </c>
      <c r="G12" s="17" t="n">
        <f>IF(COUNT(E12:F12)=2,E12-F12,"n.a.")</f>
        <v>10800</v>
      </c>
      <c r="H12" s="16" t="n">
        <f>IF(COUNT(C12:E12)=3,IF(C12=0,"n.a.",E12/C12),"n.a.")</f>
        <v>0.4</v>
      </c>
      <c r="I12" s="16" t="n">
        <f>IF(AND(ISNUMBER(G12),ISNUMBER(C12)),IF(C12=0,"n.a.",G12/C12),"n.a.")</f>
        <v>0.10588235294117647</v>
      </c>
      <c r="J12" s="3"/>
    </row>
    <row r="13" ht="16.5" customHeight="1">
      <c r="A13" s="3"/>
      <c r="B13" s="12" t="d">
        <v>2025-12-01T00:00:00.000Z</v>
      </c>
      <c r="C13" s="14" t="n">
        <v>105000</v>
      </c>
      <c r="D13" s="14" t="n">
        <v>63000</v>
      </c>
      <c r="E13" s="15" t="n">
        <f>IF(COUNT(C13:D13)=2,C13-D13,"n.a.")</f>
        <v>42000</v>
      </c>
      <c r="F13" s="14" t="n">
        <v>31000</v>
      </c>
      <c r="G13" s="17" t="n">
        <f>IF(COUNT(E13:F13)=2,E13-F13,"n.a.")</f>
        <v>11000</v>
      </c>
      <c r="H13" s="16" t="n">
        <f>IF(COUNT(C13:E13)=3,IF(C13=0,"n.a.",E13/C13),"n.a.")</f>
        <v>0.4</v>
      </c>
      <c r="I13" s="16" t="n">
        <f>IF(AND(ISNUMBER(G13),ISNUMBER(C13)),IF(C13=0,"n.a.",G13/C13),"n.a.")</f>
        <v>0.10476190476190476</v>
      </c>
      <c r="J13" s="3"/>
    </row>
    <row r="14" ht="16.5" customHeight="1">
      <c r="A14" s="3"/>
      <c r="B14" s="12" t="d">
        <v>2026-01-01T00:00:00.000Z</v>
      </c>
      <c r="C14" s="14" t="n">
        <v>98000</v>
      </c>
      <c r="D14" s="14" t="n">
        <v>58800</v>
      </c>
      <c r="E14" s="15" t="n">
        <f>IF(COUNT(C14:D14)=2,C14-D14,"n.a.")</f>
        <v>39200</v>
      </c>
      <c r="F14" s="14" t="n">
        <v>30000</v>
      </c>
      <c r="G14" s="17" t="n">
        <f>IF(COUNT(E14:F14)=2,E14-F14,"n.a.")</f>
        <v>9200</v>
      </c>
      <c r="H14" s="16" t="n">
        <f>IF(COUNT(C14:E14)=3,IF(C14=0,"n.a.",E14/C14),"n.a.")</f>
        <v>0.4</v>
      </c>
      <c r="I14" s="16" t="n">
        <f>IF(AND(ISNUMBER(G14),ISNUMBER(C14)),IF(C14=0,"n.a.",G14/C14),"n.a.")</f>
        <v>0.09387755102040816</v>
      </c>
      <c r="J14" s="3"/>
    </row>
    <row r="15" ht="16.5" customHeight="1">
      <c r="A15" s="3"/>
      <c r="B15" s="12" t="d">
        <v>2026-02-01T00:00:00.000Z</v>
      </c>
      <c r="C15" s="14" t="n">
        <v>104000</v>
      </c>
      <c r="D15" s="14" t="n">
        <v>62400</v>
      </c>
      <c r="E15" s="15" t="n">
        <f>IF(COUNT(C15:D15)=2,C15-D15,"n.a.")</f>
        <v>41600</v>
      </c>
      <c r="F15" s="14" t="n">
        <v>31000</v>
      </c>
      <c r="G15" s="17" t="n">
        <f>IF(COUNT(E15:F15)=2,E15-F15,"n.a.")</f>
        <v>10600</v>
      </c>
      <c r="H15" s="16" t="n">
        <f>IF(COUNT(C15:E15)=3,IF(C15=0,"n.a.",E15/C15),"n.a.")</f>
        <v>0.4</v>
      </c>
      <c r="I15" s="16" t="n">
        <f>IF(AND(ISNUMBER(G15),ISNUMBER(C15)),IF(C15=0,"n.a.",G15/C15),"n.a.")</f>
        <v>0.10192307692307692</v>
      </c>
      <c r="J15" s="3"/>
    </row>
    <row r="16" ht="16.5" customHeight="1">
      <c r="A16" s="3"/>
      <c r="B16" s="12" t="d">
        <v>2026-03-01T00:00:00.000Z</v>
      </c>
      <c r="C16" s="14" t="n">
        <v>108000</v>
      </c>
      <c r="D16" s="14" t="n">
        <v>64800</v>
      </c>
      <c r="E16" s="15" t="n">
        <f>IF(COUNT(C16:D16)=2,C16-D16,"n.a.")</f>
        <v>43200</v>
      </c>
      <c r="F16" s="14" t="n">
        <v>31000</v>
      </c>
      <c r="G16" s="17" t="n">
        <f>IF(COUNT(E16:F16)=2,E16-F16,"n.a.")</f>
        <v>12200</v>
      </c>
      <c r="H16" s="16" t="n">
        <f>IF(COUNT(C16:E16)=3,IF(C16=0,"n.a.",E16/C16),"n.a.")</f>
        <v>0.4</v>
      </c>
      <c r="I16" s="16" t="n">
        <f>IF(AND(ISNUMBER(G16),ISNUMBER(C16)),IF(C16=0,"n.a.",G16/C16),"n.a.")</f>
        <v>0.11296296296296296</v>
      </c>
      <c r="J16" s="3"/>
    </row>
    <row r="17" ht="16.5" customHeight="1">
      <c r="A17" s="3"/>
      <c r="B17" s="12" t="d">
        <v>2026-04-01T00:00:00.000Z</v>
      </c>
      <c r="C17" s="14" t="n">
        <v>110000</v>
      </c>
      <c r="D17" s="14" t="n">
        <v>66000</v>
      </c>
      <c r="E17" s="15" t="n">
        <f>IF(COUNT(C17:D17)=2,C17-D17,"n.a.")</f>
        <v>44000</v>
      </c>
      <c r="F17" s="14" t="n">
        <v>32000</v>
      </c>
      <c r="G17" s="17" t="n">
        <f>IF(COUNT(E17:F17)=2,E17-F17,"n.a.")</f>
        <v>12000</v>
      </c>
      <c r="H17" s="16" t="n">
        <f>IF(COUNT(C17:E17)=3,IF(C17=0,"n.a.",E17/C17),"n.a.")</f>
        <v>0.4</v>
      </c>
      <c r="I17" s="16" t="n">
        <f>IF(AND(ISNUMBER(G17),ISNUMBER(C17)),IF(C17=0,"n.a.",G17/C17),"n.a.")</f>
        <v>0.10909090909090909</v>
      </c>
      <c r="J17" s="3"/>
    </row>
    <row r="18" ht="16.5" customHeight="1">
      <c r="A18" s="3"/>
      <c r="B18" s="12" t="d">
        <v>2026-05-01T00:00:00.000Z</v>
      </c>
      <c r="C18" s="14" t="n">
        <v>109000</v>
      </c>
      <c r="D18" s="14" t="n">
        <v>65400</v>
      </c>
      <c r="E18" s="15" t="n">
        <f>IF(COUNT(C18:D18)=2,C18-D18,"n.a.")</f>
        <v>43600</v>
      </c>
      <c r="F18" s="14" t="n">
        <v>32000</v>
      </c>
      <c r="G18" s="17" t="n">
        <f>IF(COUNT(E18:F18)=2,E18-F18,"n.a.")</f>
        <v>11600</v>
      </c>
      <c r="H18" s="16" t="n">
        <f>IF(COUNT(C18:E18)=3,IF(C18=0,"n.a.",E18/C18),"n.a.")</f>
        <v>0.4</v>
      </c>
      <c r="I18" s="16" t="n">
        <f>IF(AND(ISNUMBER(G18),ISNUMBER(C18)),IF(C18=0,"n.a.",G18/C18),"n.a.")</f>
        <v>0.10642201834862386</v>
      </c>
      <c r="J18" s="3"/>
    </row>
    <row r="19" ht="16.5" customHeight="1">
      <c r="A19" s="3"/>
      <c r="B19" s="12" t="d">
        <v>2026-06-01T00:00:00.000Z</v>
      </c>
      <c r="C19" s="14" t="n">
        <v>115000</v>
      </c>
      <c r="D19" s="14" t="n">
        <v>69000</v>
      </c>
      <c r="E19" s="15" t="n">
        <f>IF(COUNT(C19:D19)=2,C19-D19,"n.a.")</f>
        <v>46000</v>
      </c>
      <c r="F19" s="14" t="n">
        <v>33000</v>
      </c>
      <c r="G19" s="17" t="n">
        <f>IF(COUNT(E19:F19)=2,E19-F19,"n.a.")</f>
        <v>13000</v>
      </c>
      <c r="H19" s="16" t="n">
        <f>IF(COUNT(C19:E19)=3,IF(C19=0,"n.a.",E19/C19),"n.a.")</f>
        <v>0.4</v>
      </c>
      <c r="I19" s="16" t="n">
        <f>IF(AND(ISNUMBER(G19),ISNUMBER(C19)),IF(C19=0,"n.a.",G19/C19),"n.a.")</f>
        <v>0.11304347826086956</v>
      </c>
      <c r="J19" s="3"/>
    </row>
    <row r="20" ht="16.5" customHeight="1">
      <c r="A20" s="3"/>
      <c r="B20" s="12" t="d">
        <v>2026-07-01T00:00:00.000Z</v>
      </c>
      <c r="C20" s="14" t="n">
        <v>118000</v>
      </c>
      <c r="D20" s="14" t="n">
        <v>73160</v>
      </c>
      <c r="E20" s="15" t="n">
        <f>IF(COUNT(C20:D20)=2,C20-D20,"n.a.")</f>
        <v>44840</v>
      </c>
      <c r="F20" s="14" t="n">
        <v>34000</v>
      </c>
      <c r="G20" s="17" t="n">
        <f>IF(COUNT(E20:F20)=2,E20-F20,"n.a.")</f>
        <v>10840</v>
      </c>
      <c r="H20" s="16" t="n">
        <f>IF(COUNT(C20:E20)=3,IF(C20=0,"n.a.",E20/C20),"n.a.")</f>
        <v>0.38</v>
      </c>
      <c r="I20" s="16" t="n">
        <f>IF(AND(ISNUMBER(G20),ISNUMBER(C20)),IF(C20=0,"n.a.",G20/C20),"n.a.")</f>
        <v>0.09186440677966101</v>
      </c>
      <c r="J20" s="3"/>
    </row>
    <row r="21" ht="16.5" customHeight="1">
      <c r="A21" s="3"/>
      <c r="B21" s="12" t="d">
        <v>2026-08-01T00:00:00.000Z</v>
      </c>
      <c r="C21" s="14" t="n">
        <v>120000</v>
      </c>
      <c r="D21" s="14" t="n">
        <v>76800</v>
      </c>
      <c r="E21" s="15" t="n">
        <f>IF(COUNT(C21:D21)=2,C21-D21,"n.a.")</f>
        <v>43200</v>
      </c>
      <c r="F21" s="14" t="n">
        <v>35000</v>
      </c>
      <c r="G21" s="17" t="n">
        <f>IF(COUNT(E21:F21)=2,E21-F21,"n.a.")</f>
        <v>8200</v>
      </c>
      <c r="H21" s="16" t="n">
        <f>IF(COUNT(C21:E21)=3,IF(C21=0,"n.a.",E21/C21),"n.a.")</f>
        <v>0.36</v>
      </c>
      <c r="I21" s="16" t="n">
        <f>IF(AND(ISNUMBER(G21),ISNUMBER(C21)),IF(C21=0,"n.a.",G21/C21),"n.a.")</f>
        <v>0.06833333333333333</v>
      </c>
      <c r="J21" s="3"/>
    </row>
    <row r="22" ht="16.5" customHeight="1">
      <c r="A22" s="3"/>
      <c r="B22" s="12" t="d">
        <v>2026-09-01T00:00:00.000Z</v>
      </c>
      <c r="C22" s="14" t="n">
        <v>122000</v>
      </c>
      <c r="D22" s="14" t="n">
        <v>78080</v>
      </c>
      <c r="E22" s="15" t="n">
        <f>IF(COUNT(C22:D22)=2,C22-D22,"n.a.")</f>
        <v>43920</v>
      </c>
      <c r="F22" s="14" t="n">
        <v>35000</v>
      </c>
      <c r="G22" s="17" t="n">
        <f>IF(COUNT(E22:F22)=2,E22-F22,"n.a.")</f>
        <v>8920</v>
      </c>
      <c r="H22" s="16" t="n">
        <f>IF(COUNT(C22:E22)=3,IF(C22=0,"n.a.",E22/C22),"n.a.")</f>
        <v>0.36</v>
      </c>
      <c r="I22" s="16" t="n">
        <f>IF(AND(ISNUMBER(G22),ISNUMBER(C22)),IF(C22=0,"n.a.",G22/C22),"n.a.")</f>
        <v>0.07311475409836066</v>
      </c>
      <c r="J22" s="3"/>
    </row>
    <row r="23" ht="16.5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16.5" customHeight="1">
      <c r="A24" s="3"/>
      <c r="B24" s="18" t="str">
        <v>Use the same accounting basis for every month. Operating profit here excludes interest and tax. A blank required amount produces “n.a.”; enter 0 only when the amount is genuinely zero.</v>
      </c>
      <c r="C24" s="18"/>
      <c r="D24" s="18"/>
      <c r="E24" s="18"/>
      <c r="F24" s="18"/>
      <c r="G24" s="18"/>
      <c r="H24" s="18"/>
      <c r="I24" s="18"/>
      <c r="J24" s="3"/>
    </row>
    <row r="25" ht="16.5" customHeight="1">
      <c r="A25" s="3"/>
      <c r="B25" s="18"/>
      <c r="C25" s="18"/>
      <c r="D25" s="18"/>
      <c r="E25" s="18"/>
      <c r="F25" s="18"/>
      <c r="G25" s="18"/>
      <c r="H25" s="18"/>
      <c r="I25" s="18"/>
      <c r="J25" s="3"/>
    </row>
    <row r="26" ht="16.5" customHeight="1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16.5" customHeight="1">
      <c r="A28" s="3"/>
      <c r="B28" s="4" t="str">
        <v>What changed in price, cost or sales mix? Name the record to check and the next action.</v>
      </c>
      <c r="C28" s="4"/>
      <c r="D28" s="4"/>
      <c r="E28" s="4"/>
      <c r="F28" s="4"/>
      <c r="G28" s="4"/>
      <c r="H28" s="4"/>
      <c r="I28" s="4"/>
      <c r="J28" s="3"/>
    </row>
    <row r="29" ht="16.5" customHeight="1">
      <c r="A29" s="3"/>
      <c r="B29" s="19" t="str"/>
      <c r="C29" s="19"/>
      <c r="D29" s="19"/>
      <c r="E29" s="19"/>
      <c r="F29" s="19"/>
      <c r="G29" s="19"/>
      <c r="H29" s="19"/>
      <c r="I29" s="19"/>
      <c r="J29" s="3"/>
    </row>
    <row r="30" ht="16.5" customHeight="1">
      <c r="A30" s="3"/>
      <c r="B30" s="19"/>
      <c r="C30" s="19"/>
      <c r="D30" s="19"/>
      <c r="E30" s="19"/>
      <c r="F30" s="19"/>
      <c r="G30" s="19"/>
      <c r="H30" s="19"/>
      <c r="I30" s="19"/>
      <c r="J30" s="3"/>
    </row>
    <row r="31" ht="16.5" customHeight="1">
      <c r="A31" s="3"/>
      <c r="B31" s="19"/>
      <c r="C31" s="19"/>
      <c r="D31" s="19"/>
      <c r="E31" s="19"/>
      <c r="F31" s="19"/>
      <c r="G31" s="19"/>
      <c r="H31" s="19"/>
      <c r="I31" s="19"/>
      <c r="J31" s="3"/>
    </row>
    <row r="32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ht="16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ht="16.5" customHeight="1">
      <c r="A36" s="3"/>
      <c r="B36" s="7" t="e">
        <f>HYPERLINK("https://stantscherenkow.com/craft/read-your-own-books/owners-five-view-pack","Read the guide")</f>
        <v>HYPERLINK is not implemented. linkLocation=https://stantscherenkow.com/craft/read-your-own-books/owners-five-view-pack, friendlyName=Read the guide</v>
      </c>
      <c r="C36" s="3"/>
      <c r="D36" s="8" t="e">
        <f>HYPERLINK("https://stantscherenkow.com/ways-to-work","Work with me")</f>
        <v>HYPERLINK is not implemented. linkLocation=https://stantscherenkow.com/ways-to-work, friendlyName=Work with me</v>
      </c>
      <c r="E36" s="4"/>
      <c r="F36" s="4"/>
      <c r="G36" s="4"/>
      <c r="H36" s="4"/>
      <c r="I36" s="4"/>
      <c r="J36" s="3"/>
    </row>
    <row r="37" ht="15" customHeight="1">
      <c r="A37" s="3"/>
      <c r="B37" s="6" t="str">
        <v>stantscherenkow.com</v>
      </c>
      <c r="C37" s="4"/>
      <c r="D37" s="4"/>
      <c r="E37" s="4"/>
      <c r="F37" s="4"/>
      <c r="G37" s="4"/>
      <c r="H37" s="4"/>
      <c r="I37" s="4"/>
      <c r="J37" s="3"/>
    </row>
  </sheetData>
  <mergeCells>
    <mergeCell ref="B5:I5"/>
    <mergeCell ref="B7:I7"/>
    <mergeCell ref="B8:I8"/>
    <mergeCell ref="D36:I36"/>
    <mergeCell ref="B37:I37"/>
    <mergeCell ref="B24:I25"/>
    <mergeCell ref="B28:I28"/>
    <mergeCell ref="B29:I31"/>
  </mergeCells>
  <printOptions gridLines="0" headings="0" horizontalCentered="1"/>
  <pageMargins left=".25" right=".25" top=".25" bottom=".25" header=".1" footer=".1"/>
  <pageSetup paperSize="1" orientation="landscape" fitToWidth="1" fitToHeight="1" useFirstPageNumber="0"/>
  <drawing r:id="R75ec118bcc5e42e5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2.890000104904175" hidden="0" customWidth="1"/>
    <col min="7" max="7" width="2.890000104904175" hidden="0" customWidth="1"/>
    <col min="2" max="2" width="28.889999389648438" hidden="0" customWidth="1"/>
    <col min="3" max="3" width="16.670000076293945" hidden="0" customWidth="1"/>
    <col min="4" max="4" width="16.670000076293945" hidden="0" customWidth="1"/>
    <col min="5" max="5" width="16.670000076293945" hidden="0" customWidth="1"/>
    <col min="6" max="6" width="16.440000534057617" hidden="0" customWidth="1"/>
  </cols>
  <sheetData>
    <row r="1" ht="16.5" customHeight="1">
      <c r="A1" s="3"/>
      <c r="B1" s="3"/>
      <c r="C1" s="3"/>
      <c r="D1" s="3"/>
      <c r="E1" s="3"/>
      <c r="F1" s="3"/>
      <c r="G1" s="3"/>
    </row>
    <row r="2" ht="16.5" customHeight="1">
      <c r="A2" s="3"/>
      <c r="B2" s="3"/>
      <c r="C2" s="3"/>
      <c r="D2" s="3"/>
      <c r="E2" s="3"/>
      <c r="F2" s="3"/>
      <c r="G2" s="3"/>
    </row>
    <row r="3" ht="16.5" customHeight="1">
      <c r="A3" s="3"/>
      <c r="B3" s="3"/>
      <c r="C3" s="3"/>
      <c r="D3" s="3"/>
      <c r="E3" s="3"/>
      <c r="F3" s="3"/>
      <c r="G3" s="3"/>
    </row>
    <row r="4" ht="16.5" customHeight="1">
      <c r="A4" s="3"/>
      <c r="B4" s="3"/>
      <c r="C4" s="3"/>
      <c r="D4" s="3"/>
      <c r="E4" s="3"/>
      <c r="F4" s="3"/>
      <c r="G4" s="3"/>
    </row>
    <row r="5" ht="25.5" customHeight="1">
      <c r="A5" s="3"/>
      <c r="B5" s="5" t="str">
        <v>Margin by product or customer</v>
      </c>
      <c r="C5" s="5"/>
      <c r="D5" s="5"/>
      <c r="E5" s="5"/>
      <c r="F5" s="5"/>
      <c r="G5" s="3"/>
    </row>
    <row r="6" ht="16.5" customHeight="1">
      <c r="A6" s="3"/>
      <c r="B6" s="3"/>
      <c r="C6" s="3"/>
      <c r="D6" s="3"/>
      <c r="E6" s="3"/>
      <c r="F6" s="3"/>
      <c r="G6" s="3"/>
    </row>
    <row r="7" ht="24" customHeight="1">
      <c r="A7" s="3"/>
      <c r="B7" s="4" t="str">
        <v>Use revenue and delivery cost from the same period. Compare like with like.</v>
      </c>
      <c r="C7" s="4"/>
      <c r="D7" s="4"/>
      <c r="E7" s="4"/>
      <c r="F7" s="4"/>
      <c r="G7" s="3"/>
    </row>
    <row r="8" ht="22.5" customHeight="1">
      <c r="A8" s="3"/>
      <c r="B8" s="6" t="str">
        <v>Ivory cells are yours to edit. White result cells calculate. All starting figures are illustrative. Amounts in USD.</v>
      </c>
      <c r="C8" s="6"/>
      <c r="D8" s="6"/>
      <c r="E8" s="6"/>
      <c r="F8" s="6"/>
      <c r="G8" s="3"/>
    </row>
    <row r="9" ht="16.5" customHeight="1">
      <c r="A9" s="3"/>
      <c r="B9" s="3"/>
      <c r="C9" s="3"/>
      <c r="D9" s="3"/>
      <c r="E9" s="3"/>
      <c r="F9" s="3"/>
      <c r="G9" s="3"/>
    </row>
    <row r="10" ht="30" customHeight="1">
      <c r="A10" s="3"/>
      <c r="B10" s="8" t="str">
        <v>Product or customer</v>
      </c>
      <c r="C10" s="8" t="str">
        <v>Revenue</v>
      </c>
      <c r="D10" s="8" t="str">
        <v>Direct cost</v>
      </c>
      <c r="E10" s="8" t="str">
        <v>Gross profit</v>
      </c>
      <c r="F10" s="8" t="str">
        <v>Gross margin</v>
      </c>
      <c r="G10" s="3"/>
    </row>
    <row r="11" ht="23.25" customHeight="1">
      <c r="A11" s="3"/>
      <c r="B11" s="20" t="str">
        <v>Example product A</v>
      </c>
      <c r="C11" s="14" t="n">
        <v>60000</v>
      </c>
      <c r="D11" s="14" t="n">
        <v>33000</v>
      </c>
      <c r="E11" s="15" t="n">
        <f>IF(COUNT(C11:D11)=2,C11-D11,"n.a.")</f>
        <v>27000</v>
      </c>
      <c r="F11" s="16" t="n">
        <f>IF(COUNT(C11:E11)=3,IF(C11=0,"n.a.",E11/C11),"n.a.")</f>
        <v>0.45</v>
      </c>
      <c r="G11" s="3"/>
    </row>
    <row r="12" ht="23.25" customHeight="1">
      <c r="A12" s="3"/>
      <c r="B12" s="20" t="str">
        <v>Example product B</v>
      </c>
      <c r="C12" s="14" t="n">
        <v>40000</v>
      </c>
      <c r="D12" s="14" t="n">
        <v>28000</v>
      </c>
      <c r="E12" s="15" t="n">
        <f>IF(COUNT(C12:D12)=2,C12-D12,"n.a.")</f>
        <v>12000</v>
      </c>
      <c r="F12" s="16" t="n">
        <f>IF(COUNT(C12:E12)=3,IF(C12=0,"n.a.",E12/C12),"n.a.")</f>
        <v>0.3</v>
      </c>
      <c r="G12" s="3"/>
    </row>
    <row r="13" ht="23.25" customHeight="1">
      <c r="A13" s="3"/>
      <c r="B13" s="20" t="str"/>
      <c r="C13" s="14"/>
      <c r="D13" s="14"/>
      <c r="E13" s="15" t="str">
        <f>IF(COUNT(C13:D13)=2,C13-D13,"n.a.")</f>
        <v>n.a.</v>
      </c>
      <c r="F13" s="16" t="str">
        <f>IF(COUNT(C13:E13)=3,IF(C13=0,"n.a.",E13/C13),"n.a.")</f>
        <v>n.a.</v>
      </c>
      <c r="G13" s="3"/>
    </row>
    <row r="14" ht="23.25" customHeight="1">
      <c r="A14" s="3"/>
      <c r="B14" s="20" t="str"/>
      <c r="C14" s="14"/>
      <c r="D14" s="14"/>
      <c r="E14" s="15" t="str">
        <f>IF(COUNT(C14:D14)=2,C14-D14,"n.a.")</f>
        <v>n.a.</v>
      </c>
      <c r="F14" s="16" t="str">
        <f>IF(COUNT(C14:E14)=3,IF(C14=0,"n.a.",E14/C14),"n.a.")</f>
        <v>n.a.</v>
      </c>
      <c r="G14" s="3"/>
    </row>
    <row r="15" ht="23.25" customHeight="1">
      <c r="A15" s="3"/>
      <c r="B15" s="20" t="str"/>
      <c r="C15" s="14"/>
      <c r="D15" s="14"/>
      <c r="E15" s="15" t="str">
        <f>IF(COUNT(C15:D15)=2,C15-D15,"n.a.")</f>
        <v>n.a.</v>
      </c>
      <c r="F15" s="16" t="str">
        <f>IF(COUNT(C15:E15)=3,IF(C15=0,"n.a.",E15/C15),"n.a.")</f>
        <v>n.a.</v>
      </c>
      <c r="G15" s="3"/>
    </row>
    <row r="16" ht="16.5" customHeight="1">
      <c r="A16" s="3"/>
      <c r="B16" s="3"/>
      <c r="C16" s="3"/>
      <c r="D16" s="3"/>
      <c r="E16" s="3"/>
      <c r="F16" s="3"/>
      <c r="G16" s="3"/>
    </row>
    <row r="17" ht="16.5" customHeight="1">
      <c r="A17" s="3"/>
      <c r="B17" s="18" t="str">
        <v>Direct cost means the cost you assign to delivering that product or customer’s work. Use the same definition throughout. A blank row is unavailable, not a zero-margin product.</v>
      </c>
      <c r="C17" s="18"/>
      <c r="D17" s="18"/>
      <c r="E17" s="18"/>
      <c r="F17" s="18"/>
      <c r="G17" s="3"/>
    </row>
    <row r="18" ht="16.5" customHeight="1">
      <c r="A18" s="3"/>
      <c r="B18" s="18"/>
      <c r="C18" s="18"/>
      <c r="D18" s="18"/>
      <c r="E18" s="18"/>
      <c r="F18" s="18"/>
      <c r="G18" s="3"/>
    </row>
    <row r="19" ht="16.5" customHeight="1">
      <c r="A19" s="3"/>
      <c r="B19" s="3"/>
      <c r="C19" s="3"/>
      <c r="D19" s="3"/>
      <c r="E19" s="3"/>
      <c r="F19" s="3"/>
      <c r="G19" s="3"/>
    </row>
    <row r="20" ht="16.5" customHeight="1">
      <c r="A20" s="3"/>
      <c r="B20" s="3"/>
      <c r="C20" s="3"/>
      <c r="D20" s="3"/>
      <c r="E20" s="3"/>
      <c r="F20" s="3"/>
      <c r="G20" s="3"/>
    </row>
    <row r="21" ht="16.5" customHeight="1">
      <c r="A21" s="3"/>
      <c r="B21" s="4" t="str">
        <v>Which period and direct-cost definition are you using?</v>
      </c>
      <c r="C21" s="4"/>
      <c r="D21" s="4"/>
      <c r="E21" s="4"/>
      <c r="F21" s="4"/>
      <c r="G21" s="3"/>
    </row>
    <row r="22" ht="16.5" customHeight="1">
      <c r="A22" s="3"/>
      <c r="B22" s="19" t="str"/>
      <c r="C22" s="19"/>
      <c r="D22" s="19"/>
      <c r="E22" s="19"/>
      <c r="F22" s="19"/>
      <c r="G22" s="3"/>
    </row>
    <row r="23" ht="16.5" customHeight="1">
      <c r="A23" s="3"/>
      <c r="B23" s="19"/>
      <c r="C23" s="19"/>
      <c r="D23" s="19"/>
      <c r="E23" s="19"/>
      <c r="F23" s="19"/>
      <c r="G23" s="3"/>
    </row>
    <row r="24" ht="16.5" customHeight="1">
      <c r="A24" s="3"/>
      <c r="B24" s="19"/>
      <c r="C24" s="19"/>
      <c r="D24" s="19"/>
      <c r="E24" s="19"/>
      <c r="F24" s="19"/>
      <c r="G24" s="3"/>
    </row>
    <row r="25" ht="16.5" customHeight="1">
      <c r="A25" s="3"/>
      <c r="B25" s="3"/>
      <c r="C25" s="3"/>
      <c r="D25" s="3"/>
      <c r="E25" s="3"/>
      <c r="F25" s="3"/>
      <c r="G25" s="3"/>
    </row>
    <row r="26" ht="16.5" customHeight="1">
      <c r="A26" s="3"/>
      <c r="B26" s="3"/>
      <c r="C26" s="3"/>
      <c r="D26" s="3"/>
      <c r="E26" s="3"/>
      <c r="F26" s="3"/>
      <c r="G26" s="3"/>
    </row>
    <row r="27" ht="16.5" customHeight="1">
      <c r="A27" s="3"/>
      <c r="B27" s="3"/>
      <c r="C27" s="3"/>
      <c r="D27" s="3"/>
      <c r="E27" s="3"/>
      <c r="F27" s="3"/>
      <c r="G27" s="3"/>
    </row>
    <row r="28" ht="16.5" customHeight="1">
      <c r="A28" s="3"/>
      <c r="B28" s="4" t="str">
        <v>Which product or customer needs a closer look, and why?</v>
      </c>
      <c r="C28" s="4"/>
      <c r="D28" s="4"/>
      <c r="E28" s="4"/>
      <c r="F28" s="4"/>
      <c r="G28" s="3"/>
    </row>
    <row r="29" ht="16.5" customHeight="1">
      <c r="A29" s="3"/>
      <c r="B29" s="19" t="str"/>
      <c r="C29" s="19"/>
      <c r="D29" s="19"/>
      <c r="E29" s="19"/>
      <c r="F29" s="19"/>
      <c r="G29" s="3"/>
    </row>
    <row r="30" ht="16.5" customHeight="1">
      <c r="A30" s="3"/>
      <c r="B30" s="19"/>
      <c r="C30" s="19"/>
      <c r="D30" s="19"/>
      <c r="E30" s="19"/>
      <c r="F30" s="19"/>
      <c r="G30" s="3"/>
    </row>
    <row r="31" ht="16.5" customHeight="1">
      <c r="A31" s="3"/>
      <c r="B31" s="19"/>
      <c r="C31" s="19"/>
      <c r="D31" s="19"/>
      <c r="E31" s="19"/>
      <c r="F31" s="19"/>
      <c r="G31" s="3"/>
    </row>
    <row r="32" ht="16.5" customHeight="1">
      <c r="A32" s="3"/>
      <c r="B32" s="3"/>
      <c r="C32" s="3"/>
      <c r="D32" s="3"/>
      <c r="E32" s="3"/>
      <c r="F32" s="3"/>
      <c r="G32" s="3"/>
    </row>
    <row r="33" ht="16.5" customHeight="1">
      <c r="A33" s="3"/>
      <c r="B33" s="3"/>
      <c r="C33" s="3"/>
      <c r="D33" s="3"/>
      <c r="E33" s="3"/>
      <c r="F33" s="3"/>
      <c r="G33" s="3"/>
    </row>
    <row r="34" ht="16.5" customHeight="1">
      <c r="A34" s="3"/>
      <c r="B34" s="3"/>
      <c r="C34" s="3"/>
      <c r="D34" s="3"/>
      <c r="E34" s="3"/>
      <c r="F34" s="3"/>
      <c r="G34" s="3"/>
    </row>
    <row r="35" ht="16.5" customHeight="1">
      <c r="A35" s="3"/>
      <c r="B35" s="3"/>
      <c r="C35" s="3"/>
      <c r="D35" s="3"/>
      <c r="E35" s="3"/>
      <c r="F35" s="3"/>
      <c r="G35" s="3"/>
    </row>
    <row r="36" ht="16.5" customHeight="1">
      <c r="A36" s="3"/>
      <c r="B36" s="7" t="e">
        <f>HYPERLINK("https://stantscherenkow.com/craft/read-your-own-books/owners-five-view-pack","Read the guide")</f>
        <v>HYPERLINK is not implemented. linkLocation=https://stantscherenkow.com/craft/read-your-own-books/owners-five-view-pack, friendlyName=Read the guide</v>
      </c>
      <c r="C36" s="3"/>
      <c r="D36" s="8" t="e">
        <f>HYPERLINK("https://stantscherenkow.com/ways-to-work","Work with me")</f>
        <v>HYPERLINK is not implemented. linkLocation=https://stantscherenkow.com/ways-to-work, friendlyName=Work with me</v>
      </c>
      <c r="E36" s="4"/>
      <c r="F36" s="4"/>
      <c r="G36" s="3"/>
    </row>
    <row r="37" ht="15" customHeight="1">
      <c r="A37" s="3"/>
      <c r="B37" s="6" t="str">
        <v>stantscherenkow.com</v>
      </c>
      <c r="C37" s="4"/>
      <c r="D37" s="4"/>
      <c r="E37" s="4"/>
      <c r="F37" s="4"/>
      <c r="G37" s="3"/>
    </row>
  </sheetData>
  <mergeCells>
    <mergeCell ref="B5:F5"/>
    <mergeCell ref="B7:F7"/>
    <mergeCell ref="B8:F8"/>
    <mergeCell ref="D36:F36"/>
    <mergeCell ref="B37:F37"/>
    <mergeCell ref="B17:F18"/>
    <mergeCell ref="B21:F21"/>
    <mergeCell ref="B22:F24"/>
    <mergeCell ref="B28:F28"/>
    <mergeCell ref="B29:F31"/>
  </mergeCells>
  <printOptions gridLines="0" headings="0" horizontalCentered="1"/>
  <pageMargins left=".25" right=".25" top=".25" bottom=".25" header=".1" footer=".1"/>
  <pageSetup paperSize="1" orientation="landscape" fitToWidth="1" fitToHeight="1" useFirstPageNumber="0"/>
  <drawing r:id="R0e7acffcdbca4ff7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2.890000104904175" hidden="0" customWidth="1"/>
    <col min="6" max="6" width="2.890000104904175" hidden="0" customWidth="1"/>
    <col min="2" max="2" width="30.559999465942383" hidden="0" customWidth="1"/>
    <col min="3" max="3" width="20.559999465942383" hidden="0" customWidth="1"/>
    <col min="4" max="4" width="20.559999465942383" hidden="0" customWidth="1"/>
    <col min="5" max="5" width="23.670000076293945" hidden="0" customWidth="1"/>
  </cols>
  <sheetData>
    <row r="1" ht="16.5" customHeight="1">
      <c r="A1" s="3"/>
      <c r="B1" s="3"/>
      <c r="C1" s="3"/>
      <c r="D1" s="3"/>
      <c r="E1" s="3"/>
      <c r="F1" s="3"/>
    </row>
    <row r="2" ht="16.5" customHeight="1">
      <c r="A2" s="3"/>
      <c r="B2" s="3"/>
      <c r="C2" s="3"/>
      <c r="D2" s="3"/>
      <c r="E2" s="3"/>
      <c r="F2" s="3"/>
    </row>
    <row r="3" ht="16.5" customHeight="1">
      <c r="A3" s="3"/>
      <c r="B3" s="3"/>
      <c r="C3" s="3"/>
      <c r="D3" s="3"/>
      <c r="E3" s="3"/>
      <c r="F3" s="3"/>
    </row>
    <row r="4" ht="16.5" customHeight="1">
      <c r="A4" s="3"/>
      <c r="B4" s="3"/>
      <c r="C4" s="3"/>
      <c r="D4" s="3"/>
      <c r="E4" s="3"/>
      <c r="F4" s="3"/>
    </row>
    <row r="5" ht="25.5" customHeight="1">
      <c r="A5" s="3"/>
      <c r="B5" s="5" t="str">
        <v>What is due, and what is overdue?</v>
      </c>
      <c r="C5" s="5"/>
      <c r="D5" s="5"/>
      <c r="E5" s="5"/>
      <c r="F5" s="3"/>
    </row>
    <row r="6" ht="16.5" customHeight="1">
      <c r="A6" s="3"/>
      <c r="B6" s="3"/>
      <c r="C6" s="3"/>
      <c r="D6" s="3"/>
      <c r="E6" s="3"/>
      <c r="F6" s="3"/>
    </row>
    <row r="7" ht="24" customHeight="1">
      <c r="A7" s="3"/>
      <c r="B7" s="4" t="str">
        <v>Enter receivable and payable balances from reports prepared on the same date.</v>
      </c>
      <c r="C7" s="4"/>
      <c r="D7" s="4"/>
      <c r="E7" s="4"/>
      <c r="F7" s="3"/>
    </row>
    <row r="8" ht="22.5" customHeight="1">
      <c r="A8" s="3"/>
      <c r="B8" s="6" t="str">
        <v>Ivory cells are yours to edit. White result cells calculate. All starting figures are illustrative. Amounts in USD.</v>
      </c>
      <c r="C8" s="6"/>
      <c r="D8" s="6"/>
      <c r="E8" s="6"/>
      <c r="F8" s="3"/>
    </row>
    <row r="9" ht="16.5" customHeight="1">
      <c r="A9" s="3"/>
      <c r="B9" s="3"/>
      <c r="C9" s="3"/>
      <c r="D9" s="3"/>
      <c r="E9" s="3"/>
      <c r="F9" s="3"/>
    </row>
    <row r="10" ht="30" customHeight="1">
      <c r="A10" s="3"/>
      <c r="B10" s="8" t="str">
        <v>Days past due</v>
      </c>
      <c r="C10" s="8" t="str">
        <v>Receivables</v>
      </c>
      <c r="D10" s="8" t="str">
        <v>Payables</v>
      </c>
      <c r="E10" s="8" t="str">
        <v>Receivables less payables</v>
      </c>
      <c r="F10" s="3"/>
    </row>
    <row r="11" ht="21.75" customHeight="1">
      <c r="A11" s="3"/>
      <c r="B11" s="3" t="str">
        <v>Not yet due</v>
      </c>
      <c r="C11" s="14" t="n">
        <v>18000</v>
      </c>
      <c r="D11" s="14" t="n">
        <v>14000</v>
      </c>
      <c r="E11" s="15" t="n">
        <f>IF(COUNT(C11:D11)=2,C11-D11,"n.a.")</f>
        <v>4000</v>
      </c>
      <c r="F11" s="3"/>
    </row>
    <row r="12" ht="21.75" customHeight="1">
      <c r="A12" s="3"/>
      <c r="B12" s="3" t="str">
        <v>1–30</v>
      </c>
      <c r="C12" s="14" t="n">
        <v>9000</v>
      </c>
      <c r="D12" s="14" t="n">
        <v>6000</v>
      </c>
      <c r="E12" s="15" t="n">
        <f>IF(COUNT(C12:D12)=2,C12-D12,"n.a.")</f>
        <v>3000</v>
      </c>
      <c r="F12" s="3"/>
    </row>
    <row r="13" ht="21.75" customHeight="1">
      <c r="A13" s="3"/>
      <c r="B13" s="3" t="str">
        <v>31–60</v>
      </c>
      <c r="C13" s="14" t="n">
        <v>4000</v>
      </c>
      <c r="D13" s="14" t="n">
        <v>2000</v>
      </c>
      <c r="E13" s="15" t="n">
        <f>IF(COUNT(C13:D13)=2,C13-D13,"n.a.")</f>
        <v>2000</v>
      </c>
      <c r="F13" s="3"/>
    </row>
    <row r="14" ht="21.75" customHeight="1">
      <c r="A14" s="3"/>
      <c r="B14" s="3" t="str">
        <v>61–90</v>
      </c>
      <c r="C14" s="14" t="n">
        <v>3000</v>
      </c>
      <c r="D14" s="14" t="n">
        <v>1000</v>
      </c>
      <c r="E14" s="15" t="n">
        <f>IF(COUNT(C14:D14)=2,C14-D14,"n.a.")</f>
        <v>2000</v>
      </c>
      <c r="F14" s="3"/>
    </row>
    <row r="15" ht="21.75" customHeight="1">
      <c r="A15" s="3"/>
      <c r="B15" s="3" t="str">
        <v>Over 90</v>
      </c>
      <c r="C15" s="14" t="n">
        <v>2000</v>
      </c>
      <c r="D15" s="14" t="n">
        <v>0</v>
      </c>
      <c r="E15" s="15" t="n">
        <f>IF(COUNT(C15:D15)=2,C15-D15,"n.a.")</f>
        <v>2000</v>
      </c>
      <c r="F15" s="3"/>
    </row>
    <row r="16" ht="16.5" customHeight="1">
      <c r="A16" s="3"/>
      <c r="B16" s="3"/>
      <c r="C16" s="15"/>
      <c r="D16" s="15"/>
      <c r="E16" s="15"/>
      <c r="F16" s="3"/>
    </row>
    <row r="17" ht="16.5" customHeight="1">
      <c r="A17" s="3"/>
      <c r="B17" s="7" t="str">
        <v>Total</v>
      </c>
      <c r="C17" s="17" t="n">
        <f>IF(COUNT(C11:C15)=5,SUM(C11:C15),"n.a.")</f>
        <v>36000</v>
      </c>
      <c r="D17" s="17" t="n">
        <f>IF(COUNT(D11:D15)=5,SUM(D11:D15),"n.a.")</f>
        <v>23000</v>
      </c>
      <c r="E17" s="17" t="n">
        <f>IF(COUNT(E11:E15)=5,SUM(E11:E15),"n.a.")</f>
        <v>13000</v>
      </c>
      <c r="F17" s="3"/>
    </row>
    <row r="18" ht="16.5" customHeight="1">
      <c r="A18" s="3"/>
      <c r="B18" s="3"/>
      <c r="C18" s="3"/>
      <c r="D18" s="3"/>
      <c r="E18" s="3"/>
      <c r="F18" s="3"/>
    </row>
    <row r="19" ht="16.5" customHeight="1">
      <c r="A19" s="3"/>
      <c r="B19" s="3"/>
      <c r="C19" s="3"/>
      <c r="D19" s="3"/>
      <c r="E19" s="3"/>
      <c r="F19" s="3"/>
    </row>
    <row r="20" ht="16.5" customHeight="1">
      <c r="A20" s="3"/>
      <c r="B20" s="3" t="str">
        <v>Reports as of</v>
      </c>
      <c r="C20" s="22"/>
      <c r="D20" s="3"/>
      <c r="E20" s="3"/>
      <c r="F20" s="3"/>
    </row>
    <row r="21" ht="16.5" customHeight="1">
      <c r="A21" s="3"/>
      <c r="B21" s="3"/>
      <c r="C21" s="3"/>
      <c r="D21" s="3"/>
      <c r="E21" s="3"/>
      <c r="F21" s="3"/>
    </row>
    <row r="22" ht="16.5" customHeight="1">
      <c r="A22" s="3"/>
      <c r="B22" s="3"/>
      <c r="C22" s="3"/>
      <c r="D22" s="3"/>
      <c r="E22" s="3"/>
      <c r="F22" s="3"/>
    </row>
    <row r="23" ht="16.5" customHeight="1">
      <c r="A23" s="3"/>
      <c r="B23" s="18" t="str">
        <v>Measure age from the due date. These balances do not predict when cash will move. Put expected receipt and payment dates on the Cash tab.</v>
      </c>
      <c r="C23" s="18"/>
      <c r="D23" s="18"/>
      <c r="E23" s="18"/>
      <c r="F23" s="3"/>
    </row>
    <row r="24" ht="16.5" customHeight="1">
      <c r="A24" s="3"/>
      <c r="B24" s="18"/>
      <c r="C24" s="18"/>
      <c r="D24" s="18"/>
      <c r="E24" s="18"/>
      <c r="F24" s="3"/>
    </row>
    <row r="25" ht="16.5" customHeight="1">
      <c r="A25" s="3"/>
      <c r="B25" s="3"/>
      <c r="C25" s="3"/>
      <c r="D25" s="3"/>
      <c r="E25" s="3"/>
      <c r="F25" s="3"/>
    </row>
    <row r="26" ht="16.5" customHeight="1">
      <c r="A26" s="3"/>
      <c r="B26" s="3"/>
      <c r="C26" s="3"/>
      <c r="D26" s="3"/>
      <c r="E26" s="3"/>
      <c r="F26" s="3"/>
    </row>
    <row r="27" ht="16.5" customHeight="1">
      <c r="A27" s="3"/>
      <c r="B27" s="3"/>
      <c r="C27" s="3"/>
      <c r="D27" s="3"/>
      <c r="E27" s="3"/>
      <c r="F27" s="3"/>
    </row>
    <row r="28" ht="16.5" customHeight="1">
      <c r="A28" s="3"/>
      <c r="B28" s="4" t="str">
        <v>Which collection or payment needs a call? Record who will act and when.</v>
      </c>
      <c r="C28" s="4"/>
      <c r="D28" s="4"/>
      <c r="E28" s="4"/>
      <c r="F28" s="3"/>
    </row>
    <row r="29" ht="16.5" customHeight="1">
      <c r="A29" s="3"/>
      <c r="B29" s="19" t="str"/>
      <c r="C29" s="19"/>
      <c r="D29" s="19"/>
      <c r="E29" s="19"/>
      <c r="F29" s="3"/>
    </row>
    <row r="30" ht="16.5" customHeight="1">
      <c r="A30" s="3"/>
      <c r="B30" s="19"/>
      <c r="C30" s="19"/>
      <c r="D30" s="19"/>
      <c r="E30" s="19"/>
      <c r="F30" s="3"/>
    </row>
    <row r="31" ht="16.5" customHeight="1">
      <c r="A31" s="3"/>
      <c r="B31" s="19"/>
      <c r="C31" s="19"/>
      <c r="D31" s="19"/>
      <c r="E31" s="19"/>
      <c r="F31" s="3"/>
    </row>
    <row r="32" ht="16.5" customHeight="1">
      <c r="A32" s="3"/>
      <c r="B32" s="3"/>
      <c r="C32" s="3"/>
      <c r="D32" s="3"/>
      <c r="E32" s="3"/>
      <c r="F32" s="3"/>
    </row>
    <row r="33" ht="16.5" customHeight="1">
      <c r="A33" s="3"/>
      <c r="B33" s="3"/>
      <c r="C33" s="3"/>
      <c r="D33" s="3"/>
      <c r="E33" s="3"/>
      <c r="F33" s="3"/>
    </row>
    <row r="34" ht="16.5" customHeight="1">
      <c r="A34" s="3"/>
      <c r="B34" s="3"/>
      <c r="C34" s="3"/>
      <c r="D34" s="3"/>
      <c r="E34" s="3"/>
      <c r="F34" s="3"/>
    </row>
    <row r="35" ht="16.5" customHeight="1">
      <c r="A35" s="3"/>
      <c r="B35" s="3"/>
      <c r="C35" s="3"/>
      <c r="D35" s="3"/>
      <c r="E35" s="3"/>
      <c r="F35" s="3"/>
    </row>
    <row r="36" ht="16.5" customHeight="1">
      <c r="A36" s="3"/>
      <c r="B36" s="7" t="e">
        <f>HYPERLINK("https://stantscherenkow.com/craft/read-your-own-books/owners-five-view-pack","Read the guide")</f>
        <v>HYPERLINK is not implemented. linkLocation=https://stantscherenkow.com/craft/read-your-own-books/owners-five-view-pack, friendlyName=Read the guide</v>
      </c>
      <c r="C36" s="3"/>
      <c r="D36" s="8" t="e">
        <f>HYPERLINK("https://stantscherenkow.com/ways-to-work","Work with me")</f>
        <v>HYPERLINK is not implemented. linkLocation=https://stantscherenkow.com/ways-to-work, friendlyName=Work with me</v>
      </c>
      <c r="E36" s="4"/>
      <c r="F36" s="3"/>
    </row>
    <row r="37" ht="15" customHeight="1">
      <c r="A37" s="3"/>
      <c r="B37" s="6" t="str">
        <v>stantscherenkow.com</v>
      </c>
      <c r="C37" s="4"/>
      <c r="D37" s="4"/>
      <c r="E37" s="4"/>
      <c r="F37" s="3"/>
    </row>
  </sheetData>
  <mergeCells>
    <mergeCell ref="B5:E5"/>
    <mergeCell ref="B7:E7"/>
    <mergeCell ref="B8:E8"/>
    <mergeCell ref="D36:E36"/>
    <mergeCell ref="B37:E37"/>
    <mergeCell ref="B23:E24"/>
    <mergeCell ref="B28:E28"/>
    <mergeCell ref="B29:E31"/>
  </mergeCells>
  <dataValidations count="1">
    <dataValidation type="decimal" operator="greaterThanOrEqual" sqref="C11:D15">
      <formula1>0</formula1>
    </dataValidation>
  </dataValidations>
  <printOptions gridLines="0" headings="0" horizontalCentered="1"/>
  <pageMargins left=".25" right=".25" top=".25" bottom=".25" header=".1" footer=".1"/>
  <pageSetup paperSize="1" orientation="landscape" fitToWidth="1" fitToHeight="1" useFirstPageNumber="0"/>
  <drawing r:id="Rb88df7bd7b01425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>
      <pane ySplit="12" topLeftCell="A13" activePane="bottomLeft" state="frozen"/>
    </sheetView>
  </sheetViews>
  <sheetFormatPr defaultRowHeight="15"/>
  <cols>
    <col min="1" max="1" width="2.890000104904175" hidden="0" customWidth="1"/>
    <col min="9" max="9" width="2.890000104904175" hidden="0" customWidth="1"/>
    <col min="2" max="2" width="12.4399995803833" hidden="0" customWidth="1"/>
    <col min="3" max="3" width="13.890000343322754" hidden="0" customWidth="1"/>
    <col min="4" max="4" width="13.890000343322754" hidden="0" customWidth="1"/>
    <col min="5" max="5" width="13.890000343322754" hidden="0" customWidth="1"/>
    <col min="6" max="6" width="13.890000343322754" hidden="0" customWidth="1"/>
    <col min="7" max="7" width="13.890000343322754" hidden="0" customWidth="1"/>
    <col min="8" max="8" width="13.4399995803833" hidden="0" customWidth="1"/>
  </cols>
  <sheetData>
    <row r="1" ht="16.5" customHeight="1">
      <c r="A1" s="3"/>
      <c r="B1" s="3"/>
      <c r="C1" s="3"/>
      <c r="D1" s="3"/>
      <c r="E1" s="3"/>
      <c r="F1" s="3"/>
      <c r="G1" s="3"/>
      <c r="H1" s="3"/>
      <c r="I1" s="3"/>
    </row>
    <row r="2" ht="16.5" customHeight="1">
      <c r="A2" s="3"/>
      <c r="B2" s="3"/>
      <c r="C2" s="3"/>
      <c r="D2" s="3"/>
      <c r="E2" s="3"/>
      <c r="F2" s="3"/>
      <c r="G2" s="3"/>
      <c r="H2" s="3"/>
      <c r="I2" s="3"/>
    </row>
    <row r="3" ht="16.5" customHeight="1">
      <c r="A3" s="3"/>
      <c r="B3" s="3"/>
      <c r="C3" s="3"/>
      <c r="D3" s="3"/>
      <c r="E3" s="3"/>
      <c r="F3" s="3"/>
      <c r="G3" s="3"/>
      <c r="H3" s="3"/>
      <c r="I3" s="3"/>
    </row>
    <row r="4" ht="16.5" customHeight="1">
      <c r="A4" s="3"/>
      <c r="B4" s="3"/>
      <c r="C4" s="3"/>
      <c r="D4" s="3"/>
      <c r="E4" s="3"/>
      <c r="F4" s="3"/>
      <c r="G4" s="3"/>
      <c r="H4" s="3"/>
      <c r="I4" s="3"/>
    </row>
    <row r="5" ht="25.5" customHeight="1">
      <c r="A5" s="3"/>
      <c r="B5" s="5" t="str">
        <v>Cash over the next thirteen weeks</v>
      </c>
      <c r="C5" s="5"/>
      <c r="D5" s="5"/>
      <c r="E5" s="5"/>
      <c r="F5" s="5"/>
      <c r="G5" s="5"/>
      <c r="H5" s="5"/>
      <c r="I5" s="3"/>
    </row>
    <row r="6" ht="16.5" customHeight="1">
      <c r="A6" s="3"/>
      <c r="B6" s="3"/>
      <c r="C6" s="3"/>
      <c r="D6" s="3"/>
      <c r="E6" s="3"/>
      <c r="F6" s="3"/>
      <c r="G6" s="3"/>
      <c r="H6" s="3"/>
      <c r="I6" s="3"/>
    </row>
    <row r="7" ht="24" customHeight="1">
      <c r="A7" s="3"/>
      <c r="B7" s="4" t="str">
        <v>Use expected cash dates, including tax, debt payments, equipment and owner withdrawals.</v>
      </c>
      <c r="C7" s="4"/>
      <c r="D7" s="4"/>
      <c r="E7" s="4"/>
      <c r="F7" s="4"/>
      <c r="G7" s="4"/>
      <c r="H7" s="4"/>
      <c r="I7" s="3"/>
    </row>
    <row r="8" ht="22.5" customHeight="1">
      <c r="A8" s="3"/>
      <c r="B8" s="6" t="str">
        <v>Ivory = editable. A missing amount stays “n.a.”; enter 0 for a real zero. Figures are illustrative.</v>
      </c>
      <c r="C8" s="6"/>
      <c r="D8" s="6"/>
      <c r="E8" s="6"/>
      <c r="F8" s="6"/>
      <c r="G8" s="6"/>
      <c r="H8" s="6"/>
      <c r="I8" s="3"/>
    </row>
    <row r="9" ht="16.5" customHeight="1">
      <c r="A9" s="3"/>
      <c r="B9" s="3"/>
      <c r="C9" s="3"/>
      <c r="D9" s="3"/>
      <c r="E9" s="3"/>
      <c r="F9" s="3"/>
      <c r="G9" s="3"/>
      <c r="H9" s="3"/>
      <c r="I9" s="3"/>
    </row>
    <row r="10" ht="21" customHeight="1">
      <c r="A10" s="3"/>
      <c r="B10" s="3" t="str">
        <v>Opening cash</v>
      </c>
      <c r="C10" s="13" t="n">
        <v>25000</v>
      </c>
      <c r="D10" s="10"/>
      <c r="E10" s="10" t="str">
        <v>Chosen reserve</v>
      </c>
      <c r="F10" s="13" t="n">
        <v>20000</v>
      </c>
      <c r="G10" s="3"/>
      <c r="H10" s="3"/>
      <c r="I10" s="3"/>
    </row>
    <row r="11" ht="16.5" customHeight="1">
      <c r="A11" s="3"/>
      <c r="B11" s="3"/>
      <c r="C11" s="3"/>
      <c r="D11" s="3"/>
      <c r="E11" s="3"/>
      <c r="F11" s="3"/>
      <c r="G11" s="3"/>
      <c r="H11" s="3"/>
      <c r="I11" s="3"/>
    </row>
    <row r="12" ht="30" customHeight="1">
      <c r="A12" s="3"/>
      <c r="B12" s="8" t="str">
        <v>Week starting</v>
      </c>
      <c r="C12" s="8" t="inlineStr">
        <is>
          <t xml:space="preserve">Opening
cash</t>
        </is>
      </c>
      <c r="D12" s="8" t="inlineStr">
        <is>
          <t xml:space="preserve">Cash
receipts</t>
        </is>
      </c>
      <c r="E12" s="8" t="inlineStr">
        <is>
          <t xml:space="preserve">Cash
payments</t>
        </is>
      </c>
      <c r="F12" s="8" t="inlineStr">
        <is>
          <t xml:space="preserve">Closing
cash</t>
        </is>
      </c>
      <c r="G12" s="8" t="str">
        <v>Above / below reserve</v>
      </c>
      <c r="H12" s="8" t="str">
        <v>Follow-up</v>
      </c>
      <c r="I12" s="3"/>
    </row>
    <row r="13" ht="16.5" customHeight="1">
      <c r="A13" s="3"/>
      <c r="B13" s="23" t="d">
        <v>2026-10-19T00:00:00.000Z</v>
      </c>
      <c r="C13" s="15" t="n">
        <f>IF(ISNUMBER(C10),C10,"n.a.")</f>
        <v>25000</v>
      </c>
      <c r="D13" s="14" t="n">
        <v>12000</v>
      </c>
      <c r="E13" s="14" t="n">
        <v>11000</v>
      </c>
      <c r="F13" s="17" t="n">
        <f>IF(COUNT(C13:E13)=3,C13+D13-E13,"n.a.")</f>
        <v>26000</v>
      </c>
      <c r="G13" s="15" t="n">
        <f>IF(AND(ISNUMBER(F13),ISNUMBER($F$10)),F13-$F$10,"n.a.")</f>
        <v>6000</v>
      </c>
      <c r="H13" s="30" t="str">
        <f>IF(ISNUMBER(G13),IF(G13&lt;0,"Below reserve","Review timing"),"Missing input")</f>
        <v>Review timing</v>
      </c>
      <c r="I13" s="3"/>
    </row>
    <row r="14" ht="16.5" customHeight="1">
      <c r="A14" s="3"/>
      <c r="B14" s="23" t="d">
        <v>2026-10-26T00:00:00.000Z</v>
      </c>
      <c r="C14" s="15" t="n">
        <f>IF(ISNUMBER(F13),F13,"n.a.")</f>
        <v>26000</v>
      </c>
      <c r="D14" s="14" t="n">
        <v>12000</v>
      </c>
      <c r="E14" s="14" t="n">
        <v>11000</v>
      </c>
      <c r="F14" s="17" t="n">
        <f>IF(COUNT(C14:E14)=3,C14+D14-E14,"n.a.")</f>
        <v>27000</v>
      </c>
      <c r="G14" s="15" t="n">
        <f>IF(AND(ISNUMBER(F14),ISNUMBER($F$10)),F14-$F$10,"n.a.")</f>
        <v>7000</v>
      </c>
      <c r="H14" s="30" t="str">
        <f>IF(ISNUMBER(G14),IF(G14&lt;0,"Below reserve","Review timing"),"Missing input")</f>
        <v>Review timing</v>
      </c>
      <c r="I14" s="3"/>
    </row>
    <row r="15" ht="16.5" customHeight="1">
      <c r="A15" s="3"/>
      <c r="B15" s="23" t="d">
        <v>2026-11-02T00:00:00.000Z</v>
      </c>
      <c r="C15" s="15" t="n">
        <f>IF(ISNUMBER(F14),F14,"n.a.")</f>
        <v>27000</v>
      </c>
      <c r="D15" s="14" t="n">
        <v>12000</v>
      </c>
      <c r="E15" s="14" t="n">
        <v>11000</v>
      </c>
      <c r="F15" s="17" t="n">
        <f>IF(COUNT(C15:E15)=3,C15+D15-E15,"n.a.")</f>
        <v>28000</v>
      </c>
      <c r="G15" s="15" t="n">
        <f>IF(AND(ISNUMBER(F15),ISNUMBER($F$10)),F15-$F$10,"n.a.")</f>
        <v>8000</v>
      </c>
      <c r="H15" s="30" t="str">
        <f>IF(ISNUMBER(G15),IF(G15&lt;0,"Below reserve","Review timing"),"Missing input")</f>
        <v>Review timing</v>
      </c>
      <c r="I15" s="3"/>
    </row>
    <row r="16" ht="16.5" customHeight="1">
      <c r="A16" s="3"/>
      <c r="B16" s="23" t="d">
        <v>2026-11-09T00:00:00.000Z</v>
      </c>
      <c r="C16" s="15" t="n">
        <f>IF(ISNUMBER(F15),F15,"n.a.")</f>
        <v>28000</v>
      </c>
      <c r="D16" s="14" t="n">
        <v>12000</v>
      </c>
      <c r="E16" s="14" t="n">
        <v>11000</v>
      </c>
      <c r="F16" s="17" t="n">
        <f>IF(COUNT(C16:E16)=3,C16+D16-E16,"n.a.")</f>
        <v>29000</v>
      </c>
      <c r="G16" s="15" t="n">
        <f>IF(AND(ISNUMBER(F16),ISNUMBER($F$10)),F16-$F$10,"n.a.")</f>
        <v>9000</v>
      </c>
      <c r="H16" s="30" t="str">
        <f>IF(ISNUMBER(G16),IF(G16&lt;0,"Below reserve","Review timing"),"Missing input")</f>
        <v>Review timing</v>
      </c>
      <c r="I16" s="3"/>
    </row>
    <row r="17" ht="16.5" customHeight="1">
      <c r="A17" s="3"/>
      <c r="B17" s="23" t="d">
        <v>2026-11-16T00:00:00.000Z</v>
      </c>
      <c r="C17" s="15" t="n">
        <f>IF(ISNUMBER(F16),F16,"n.a.")</f>
        <v>29000</v>
      </c>
      <c r="D17" s="14" t="n">
        <v>12000</v>
      </c>
      <c r="E17" s="14" t="n">
        <v>11000</v>
      </c>
      <c r="F17" s="17" t="n">
        <f>IF(COUNT(C17:E17)=3,C17+D17-E17,"n.a.")</f>
        <v>30000</v>
      </c>
      <c r="G17" s="15" t="n">
        <f>IF(AND(ISNUMBER(F17),ISNUMBER($F$10)),F17-$F$10,"n.a.")</f>
        <v>10000</v>
      </c>
      <c r="H17" s="30" t="str">
        <f>IF(ISNUMBER(G17),IF(G17&lt;0,"Below reserve","Review timing"),"Missing input")</f>
        <v>Review timing</v>
      </c>
      <c r="I17" s="3"/>
    </row>
    <row r="18" ht="16.5" customHeight="1">
      <c r="A18" s="3"/>
      <c r="B18" s="23" t="d">
        <v>2026-11-23T00:00:00.000Z</v>
      </c>
      <c r="C18" s="15" t="n">
        <f>IF(ISNUMBER(F17),F17,"n.a.")</f>
        <v>30000</v>
      </c>
      <c r="D18" s="14" t="n">
        <v>12000</v>
      </c>
      <c r="E18" s="14" t="n">
        <v>11000</v>
      </c>
      <c r="F18" s="17" t="n">
        <f>IF(COUNT(C18:E18)=3,C18+D18-E18,"n.a.")</f>
        <v>31000</v>
      </c>
      <c r="G18" s="15" t="n">
        <f>IF(AND(ISNUMBER(F18),ISNUMBER($F$10)),F18-$F$10,"n.a.")</f>
        <v>11000</v>
      </c>
      <c r="H18" s="30" t="str">
        <f>IF(ISNUMBER(G18),IF(G18&lt;0,"Below reserve","Review timing"),"Missing input")</f>
        <v>Review timing</v>
      </c>
      <c r="I18" s="3"/>
    </row>
    <row r="19" ht="16.5" customHeight="1">
      <c r="A19" s="3"/>
      <c r="B19" s="23" t="d">
        <v>2026-11-30T00:00:00.000Z</v>
      </c>
      <c r="C19" s="15" t="n">
        <f>IF(ISNUMBER(F18),F18,"n.a.")</f>
        <v>31000</v>
      </c>
      <c r="D19" s="14" t="n">
        <v>12000</v>
      </c>
      <c r="E19" s="14" t="n">
        <v>11000</v>
      </c>
      <c r="F19" s="17" t="n">
        <f>IF(COUNT(C19:E19)=3,C19+D19-E19,"n.a.")</f>
        <v>32000</v>
      </c>
      <c r="G19" s="15" t="n">
        <f>IF(AND(ISNUMBER(F19),ISNUMBER($F$10)),F19-$F$10,"n.a.")</f>
        <v>12000</v>
      </c>
      <c r="H19" s="30" t="str">
        <f>IF(ISNUMBER(G19),IF(G19&lt;0,"Below reserve","Review timing"),"Missing input")</f>
        <v>Review timing</v>
      </c>
      <c r="I19" s="3"/>
    </row>
    <row r="20" ht="16.5" customHeight="1">
      <c r="A20" s="3"/>
      <c r="B20" s="23" t="d">
        <v>2026-12-07T00:00:00.000Z</v>
      </c>
      <c r="C20" s="15" t="n">
        <f>IF(ISNUMBER(F19),F19,"n.a.")</f>
        <v>32000</v>
      </c>
      <c r="D20" s="14" t="n">
        <v>12000</v>
      </c>
      <c r="E20" s="14" t="n">
        <v>11000</v>
      </c>
      <c r="F20" s="17" t="n">
        <f>IF(COUNT(C20:E20)=3,C20+D20-E20,"n.a.")</f>
        <v>33000</v>
      </c>
      <c r="G20" s="15" t="n">
        <f>IF(AND(ISNUMBER(F20),ISNUMBER($F$10)),F20-$F$10,"n.a.")</f>
        <v>13000</v>
      </c>
      <c r="H20" s="30" t="str">
        <f>IF(ISNUMBER(G20),IF(G20&lt;0,"Below reserve","Review timing"),"Missing input")</f>
        <v>Review timing</v>
      </c>
      <c r="I20" s="3"/>
    </row>
    <row r="21" ht="16.5" customHeight="1">
      <c r="A21" s="3"/>
      <c r="B21" s="23" t="d">
        <v>2026-12-14T00:00:00.000Z</v>
      </c>
      <c r="C21" s="15" t="n">
        <f>IF(ISNUMBER(F20),F20,"n.a.")</f>
        <v>33000</v>
      </c>
      <c r="D21" s="14" t="n">
        <v>12000</v>
      </c>
      <c r="E21" s="14" t="n">
        <v>11000</v>
      </c>
      <c r="F21" s="17" t="n">
        <f>IF(COUNT(C21:E21)=3,C21+D21-E21,"n.a.")</f>
        <v>34000</v>
      </c>
      <c r="G21" s="15" t="n">
        <f>IF(AND(ISNUMBER(F21),ISNUMBER($F$10)),F21-$F$10,"n.a.")</f>
        <v>14000</v>
      </c>
      <c r="H21" s="30" t="str">
        <f>IF(ISNUMBER(G21),IF(G21&lt;0,"Below reserve","Review timing"),"Missing input")</f>
        <v>Review timing</v>
      </c>
      <c r="I21" s="3"/>
    </row>
    <row r="22" ht="16.5" customHeight="1">
      <c r="A22" s="3"/>
      <c r="B22" s="23" t="d">
        <v>2026-12-21T00:00:00.000Z</v>
      </c>
      <c r="C22" s="15" t="n">
        <f>IF(ISNUMBER(F21),F21,"n.a.")</f>
        <v>34000</v>
      </c>
      <c r="D22" s="14" t="n">
        <v>12000</v>
      </c>
      <c r="E22" s="14" t="n">
        <v>11000</v>
      </c>
      <c r="F22" s="17" t="n">
        <f>IF(COUNT(C22:E22)=3,C22+D22-E22,"n.a.")</f>
        <v>35000</v>
      </c>
      <c r="G22" s="15" t="n">
        <f>IF(AND(ISNUMBER(F22),ISNUMBER($F$10)),F22-$F$10,"n.a.")</f>
        <v>15000</v>
      </c>
      <c r="H22" s="30" t="str">
        <f>IF(ISNUMBER(G22),IF(G22&lt;0,"Below reserve","Review timing"),"Missing input")</f>
        <v>Review timing</v>
      </c>
      <c r="I22" s="3"/>
    </row>
    <row r="23" ht="16.5" customHeight="1">
      <c r="A23" s="3"/>
      <c r="B23" s="23" t="d">
        <v>2026-12-28T00:00:00.000Z</v>
      </c>
      <c r="C23" s="15" t="n">
        <f>IF(ISNUMBER(F22),F22,"n.a.")</f>
        <v>35000</v>
      </c>
      <c r="D23" s="14" t="n">
        <v>12000</v>
      </c>
      <c r="E23" s="14" t="n">
        <v>11000</v>
      </c>
      <c r="F23" s="17" t="n">
        <f>IF(COUNT(C23:E23)=3,C23+D23-E23,"n.a.")</f>
        <v>36000</v>
      </c>
      <c r="G23" s="15" t="n">
        <f>IF(AND(ISNUMBER(F23),ISNUMBER($F$10)),F23-$F$10,"n.a.")</f>
        <v>16000</v>
      </c>
      <c r="H23" s="30" t="str">
        <f>IF(ISNUMBER(G23),IF(G23&lt;0,"Below reserve","Review timing"),"Missing input")</f>
        <v>Review timing</v>
      </c>
      <c r="I23" s="3"/>
    </row>
    <row r="24" ht="16.5" customHeight="1">
      <c r="A24" s="3"/>
      <c r="B24" s="23" t="d">
        <v>2027-01-04T00:00:00.000Z</v>
      </c>
      <c r="C24" s="15" t="n">
        <f>IF(ISNUMBER(F23),F23,"n.a.")</f>
        <v>36000</v>
      </c>
      <c r="D24" s="14" t="n">
        <v>12000</v>
      </c>
      <c r="E24" s="14" t="n">
        <v>11000</v>
      </c>
      <c r="F24" s="17" t="n">
        <f>IF(COUNT(C24:E24)=3,C24+D24-E24,"n.a.")</f>
        <v>37000</v>
      </c>
      <c r="G24" s="15" t="n">
        <f>IF(AND(ISNUMBER(F24),ISNUMBER($F$10)),F24-$F$10,"n.a.")</f>
        <v>17000</v>
      </c>
      <c r="H24" s="30" t="str">
        <f>IF(ISNUMBER(G24),IF(G24&lt;0,"Below reserve","Review timing"),"Missing input")</f>
        <v>Review timing</v>
      </c>
      <c r="I24" s="3"/>
    </row>
    <row r="25" ht="16.5" customHeight="1">
      <c r="A25" s="3"/>
      <c r="B25" s="23" t="d">
        <v>2027-01-11T00:00:00.000Z</v>
      </c>
      <c r="C25" s="15" t="n">
        <f>IF(ISNUMBER(F24),F24,"n.a.")</f>
        <v>37000</v>
      </c>
      <c r="D25" s="14" t="n">
        <v>12000</v>
      </c>
      <c r="E25" s="14" t="n">
        <v>11000</v>
      </c>
      <c r="F25" s="17" t="n">
        <f>IF(COUNT(C25:E25)=3,C25+D25-E25,"n.a.")</f>
        <v>38000</v>
      </c>
      <c r="G25" s="15" t="n">
        <f>IF(AND(ISNUMBER(F25),ISNUMBER($F$10)),F25-$F$10,"n.a.")</f>
        <v>18000</v>
      </c>
      <c r="H25" s="30" t="str">
        <f>IF(ISNUMBER(G25),IF(G25&lt;0,"Below reserve","Review timing"),"Missing input")</f>
        <v>Review timing</v>
      </c>
      <c r="I25" s="3"/>
    </row>
    <row r="26" ht="16.5" customHeight="1">
      <c r="A26" s="3"/>
      <c r="B26" s="3"/>
      <c r="C26" s="3"/>
      <c r="D26" s="3"/>
      <c r="E26" s="3"/>
      <c r="F26" s="3"/>
      <c r="G26" s="3"/>
      <c r="H26" s="3"/>
      <c r="I26" s="3"/>
    </row>
    <row r="27" ht="16.5" customHeight="1">
      <c r="A27" s="3"/>
      <c r="B27" s="18" t="str">
        <v>The reserve is your chosen operating amount, not a researched safety limit. Sales recorded in the accounts may arrive as cash in a different week.</v>
      </c>
      <c r="C27" s="18"/>
      <c r="D27" s="18"/>
      <c r="E27" s="18"/>
      <c r="F27" s="18"/>
      <c r="G27" s="18"/>
      <c r="H27" s="18"/>
      <c r="I27" s="3"/>
    </row>
    <row r="28" ht="16.5" customHeight="1">
      <c r="A28" s="3"/>
      <c r="B28" s="18"/>
      <c r="C28" s="18"/>
      <c r="D28" s="18"/>
      <c r="E28" s="18"/>
      <c r="F28" s="18"/>
      <c r="G28" s="18"/>
      <c r="H28" s="18"/>
      <c r="I28" s="3"/>
    </row>
    <row r="29" ht="16.5" customHeight="1">
      <c r="A29" s="3"/>
      <c r="B29" s="3"/>
      <c r="C29" s="3"/>
      <c r="D29" s="3"/>
      <c r="E29" s="3"/>
      <c r="F29" s="3"/>
      <c r="G29" s="3"/>
      <c r="H29" s="3"/>
      <c r="I29" s="3"/>
    </row>
    <row r="30" ht="16.5" customHeight="1">
      <c r="A30" s="3"/>
      <c r="B30" s="3"/>
      <c r="C30" s="3"/>
      <c r="D30" s="3"/>
      <c r="E30" s="3"/>
      <c r="F30" s="3"/>
      <c r="G30" s="3"/>
      <c r="H30" s="3"/>
      <c r="I30" s="3"/>
    </row>
    <row r="31" ht="16.5" customHeight="1">
      <c r="A31" s="3"/>
      <c r="B31" s="4" t="str">
        <v>Which payment date or receipt is uncertain? Record the assumption and next action.</v>
      </c>
      <c r="C31" s="4"/>
      <c r="D31" s="4"/>
      <c r="E31" s="4"/>
      <c r="F31" s="4"/>
      <c r="G31" s="4"/>
      <c r="H31" s="4"/>
      <c r="I31" s="3"/>
    </row>
    <row r="32" ht="16.5" customHeight="1">
      <c r="A32" s="3"/>
      <c r="B32" s="19" t="str"/>
      <c r="C32" s="19"/>
      <c r="D32" s="19"/>
      <c r="E32" s="19"/>
      <c r="F32" s="19"/>
      <c r="G32" s="19"/>
      <c r="H32" s="19"/>
      <c r="I32" s="3"/>
    </row>
    <row r="33" ht="16.5" customHeight="1">
      <c r="A33" s="3"/>
      <c r="B33" s="19"/>
      <c r="C33" s="19"/>
      <c r="D33" s="19"/>
      <c r="E33" s="19"/>
      <c r="F33" s="19"/>
      <c r="G33" s="19"/>
      <c r="H33" s="19"/>
      <c r="I33" s="3"/>
    </row>
    <row r="34" ht="16.5" customHeight="1">
      <c r="A34" s="3"/>
      <c r="B34" s="19"/>
      <c r="C34" s="19"/>
      <c r="D34" s="19"/>
      <c r="E34" s="19"/>
      <c r="F34" s="19"/>
      <c r="G34" s="19"/>
      <c r="H34" s="19"/>
      <c r="I34" s="3"/>
    </row>
    <row r="35" ht="16.5" customHeight="1">
      <c r="A35" s="3"/>
      <c r="B35" s="3"/>
      <c r="C35" s="3"/>
      <c r="D35" s="3"/>
      <c r="E35" s="3"/>
      <c r="F35" s="3"/>
      <c r="G35" s="3"/>
      <c r="H35" s="3"/>
      <c r="I35" s="3"/>
    </row>
    <row r="36" ht="16.5" customHeight="1">
      <c r="A36" s="3"/>
      <c r="B36" s="3"/>
      <c r="C36" s="3"/>
      <c r="D36" s="3"/>
      <c r="E36" s="3"/>
      <c r="F36" s="3"/>
      <c r="G36" s="3"/>
      <c r="H36" s="3"/>
      <c r="I36" s="3"/>
    </row>
    <row r="37" ht="16.5" customHeight="1">
      <c r="A37" s="3"/>
      <c r="B37" s="3"/>
      <c r="C37" s="3"/>
      <c r="D37" s="3"/>
      <c r="E37" s="3"/>
      <c r="F37" s="3"/>
      <c r="G37" s="3"/>
      <c r="H37" s="3"/>
      <c r="I37" s="3"/>
    </row>
    <row r="38" ht="16.5" customHeight="1">
      <c r="A38" s="3"/>
      <c r="B38" s="3"/>
      <c r="C38" s="3"/>
      <c r="D38" s="3"/>
      <c r="E38" s="3"/>
      <c r="F38" s="3"/>
      <c r="G38" s="3"/>
      <c r="H38" s="3"/>
      <c r="I38" s="3"/>
    </row>
    <row r="39" ht="16.5" customHeight="1">
      <c r="A39" s="3"/>
      <c r="B39" s="7" t="e">
        <f>HYPERLINK("https://stantscherenkow.com/craft/read-your-own-books/owners-five-view-pack","Read the guide")</f>
        <v>HYPERLINK is not implemented. linkLocation=https://stantscherenkow.com/craft/read-your-own-books/owners-five-view-pack, friendlyName=Read the guide</v>
      </c>
      <c r="C39" s="3"/>
      <c r="D39" s="8" t="e">
        <f>HYPERLINK("https://stantscherenkow.com/ways-to-work","Work with me")</f>
        <v>HYPERLINK is not implemented. linkLocation=https://stantscherenkow.com/ways-to-work, friendlyName=Work with me</v>
      </c>
      <c r="E39" s="4"/>
      <c r="F39" s="4"/>
      <c r="G39" s="4"/>
      <c r="H39" s="4"/>
      <c r="I39" s="3"/>
    </row>
    <row r="40" ht="15" customHeight="1">
      <c r="A40" s="3"/>
      <c r="B40" s="6" t="str">
        <v>stantscherenkow.com</v>
      </c>
      <c r="C40" s="4"/>
      <c r="D40" s="4"/>
      <c r="E40" s="4"/>
      <c r="F40" s="4"/>
      <c r="G40" s="4"/>
      <c r="H40" s="4"/>
      <c r="I40" s="3"/>
    </row>
  </sheetData>
  <mergeCells>
    <mergeCell ref="B5:H5"/>
    <mergeCell ref="B7:H7"/>
    <mergeCell ref="B8:H8"/>
    <mergeCell ref="D39:H39"/>
    <mergeCell ref="B40:H40"/>
    <mergeCell ref="B27:H28"/>
    <mergeCell ref="B31:H31"/>
    <mergeCell ref="B32:H34"/>
  </mergeCells>
  <dataValidations count="2">
    <dataValidation type="decimal" operator="greaterThanOrEqual" sqref="D13:E25">
      <formula1>0</formula1>
    </dataValidation>
    <dataValidation type="decimal" operator="greaterThanOrEqual" sqref="F10">
      <formula1>0</formula1>
    </dataValidation>
  </dataValidations>
  <printOptions gridLines="0" headings="0" horizontalCentered="1"/>
  <pageMargins left=".25" right=".25" top=".25" bottom=".25" header=".1" footer=".1"/>
  <pageSetup paperSize="1" orientation="landscape" fitToWidth="1" fitToHeight="1" useFirstPageNumber="0"/>
  <drawing r:id="R91bf481c95cf4d95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2.890000104904175" hidden="0" customWidth="1"/>
    <col min="8" max="8" width="2.890000104904175" hidden="0" customWidth="1"/>
    <col min="2" max="2" width="24.440000534057617" hidden="0" customWidth="1"/>
    <col min="3" max="3" width="14.890000343322754" hidden="0" customWidth="1"/>
    <col min="4" max="4" width="14.890000343322754" hidden="0" customWidth="1"/>
    <col min="5" max="5" width="12.220000267028809" hidden="0" customWidth="1"/>
    <col min="6" max="6" width="13.329999923706055" hidden="0" customWidth="1"/>
    <col min="7" max="7" width="15.5600004196167" hidden="0" customWidth="1"/>
  </cols>
  <sheetData>
    <row r="1" ht="16.5" customHeight="1">
      <c r="A1" s="3"/>
      <c r="B1" s="3"/>
      <c r="C1" s="3"/>
      <c r="D1" s="3"/>
      <c r="E1" s="3"/>
      <c r="F1" s="3"/>
      <c r="G1" s="3"/>
      <c r="H1" s="3"/>
    </row>
    <row r="2" ht="16.5" customHeight="1">
      <c r="A2" s="3"/>
      <c r="B2" s="3"/>
      <c r="C2" s="3"/>
      <c r="D2" s="3"/>
      <c r="E2" s="3"/>
      <c r="F2" s="3"/>
      <c r="G2" s="3"/>
      <c r="H2" s="3"/>
    </row>
    <row r="3" ht="16.5" customHeight="1">
      <c r="A3" s="3"/>
      <c r="B3" s="3"/>
      <c r="C3" s="3"/>
      <c r="D3" s="3"/>
      <c r="E3" s="3"/>
      <c r="F3" s="3"/>
      <c r="G3" s="3"/>
      <c r="H3" s="3"/>
    </row>
    <row r="4" ht="16.5" customHeight="1">
      <c r="A4" s="3"/>
      <c r="B4" s="3"/>
      <c r="C4" s="3"/>
      <c r="D4" s="3"/>
      <c r="E4" s="3"/>
      <c r="F4" s="3"/>
      <c r="G4" s="3"/>
      <c r="H4" s="3"/>
    </row>
    <row r="5" ht="25.5" customHeight="1">
      <c r="A5" s="3"/>
      <c r="B5" s="5" t="str">
        <v>Where the business depends on one party</v>
      </c>
      <c r="C5" s="5"/>
      <c r="D5" s="5"/>
      <c r="E5" s="5"/>
      <c r="F5" s="5"/>
      <c r="G5" s="5"/>
      <c r="H5" s="3"/>
    </row>
    <row r="6" ht="16.5" customHeight="1">
      <c r="A6" s="3"/>
      <c r="B6" s="3"/>
      <c r="C6" s="3"/>
      <c r="D6" s="3"/>
      <c r="E6" s="3"/>
      <c r="F6" s="3"/>
      <c r="G6" s="3"/>
      <c r="H6" s="3"/>
    </row>
    <row r="7" ht="24" customHeight="1">
      <c r="A7" s="3"/>
      <c r="B7" s="4" t="str">
        <v>Compare the largest customer, supplier and lender with a matching total.</v>
      </c>
      <c r="C7" s="4"/>
      <c r="D7" s="4"/>
      <c r="E7" s="4"/>
      <c r="F7" s="4"/>
      <c r="G7" s="4"/>
      <c r="H7" s="3"/>
    </row>
    <row r="8" ht="22.5" customHeight="1">
      <c r="A8" s="3"/>
      <c r="B8" s="6" t="str">
        <v>Ivory cells are yours to edit. White result cells calculate. All starting figures are illustrative. Amounts in USD.</v>
      </c>
      <c r="C8" s="6"/>
      <c r="D8" s="6"/>
      <c r="E8" s="6"/>
      <c r="F8" s="6"/>
      <c r="G8" s="6"/>
      <c r="H8" s="3"/>
    </row>
    <row r="9" ht="16.5" customHeight="1">
      <c r="A9" s="3"/>
      <c r="B9" s="3"/>
      <c r="C9" s="3"/>
      <c r="D9" s="3"/>
      <c r="E9" s="3"/>
      <c r="F9" s="3"/>
      <c r="G9" s="3"/>
      <c r="H9" s="3"/>
    </row>
    <row r="10" ht="30" customHeight="1">
      <c r="A10" s="3"/>
      <c r="B10" s="8" t="str">
        <v>Exposure</v>
      </c>
      <c r="C10" s="8" t="str">
        <v>Largest amount</v>
      </c>
      <c r="D10" s="8" t="str">
        <v>Matching total</v>
      </c>
      <c r="E10" s="8" t="str">
        <v>Share</v>
      </c>
      <c r="F10" s="8" t="str">
        <v>Chosen review point</v>
      </c>
      <c r="G10" s="8" t="str">
        <v>Follow-up</v>
      </c>
      <c r="H10" s="3"/>
    </row>
    <row r="11" ht="25.5" customHeight="1">
      <c r="A11" s="3"/>
      <c r="B11" s="3" t="str">
        <v>Customer revenue</v>
      </c>
      <c r="C11" s="14" t="n">
        <v>26000</v>
      </c>
      <c r="D11" s="14" t="n">
        <v>100000</v>
      </c>
      <c r="E11" s="16" t="n">
        <f>IF(COUNT(C11:D11)=2,IF(D11&lt;=0,"n.a.",C11/D11),"n.a.")</f>
        <v>0.26</v>
      </c>
      <c r="F11" s="28" t="n">
        <v>0.25</v>
      </c>
      <c r="G11" s="31" t="str">
        <f>IF(AND(ISNUMBER(E11),ISNUMBER(F11)),IF(OR(C11&lt;0,C11&gt;D11,F11&lt;0,F11&gt;1),"Check inputs",IF(E11&gt;=F11,"Review exposure","Below chosen point")),"Missing input")</f>
        <v>Review exposure</v>
      </c>
      <c r="H11" s="3"/>
    </row>
    <row r="12" ht="25.5" customHeight="1">
      <c r="A12" s="3"/>
      <c r="B12" s="3" t="str">
        <v>Supplier purchases</v>
      </c>
      <c r="C12" s="14" t="n">
        <v>22000</v>
      </c>
      <c r="D12" s="14" t="n">
        <v>50000</v>
      </c>
      <c r="E12" s="16" t="n">
        <f>IF(COUNT(C12:D12)=2,IF(D12&lt;=0,"n.a.",C12/D12),"n.a.")</f>
        <v>0.44</v>
      </c>
      <c r="F12" s="28" t="n">
        <v>0.4</v>
      </c>
      <c r="G12" s="31" t="str">
        <f>IF(AND(ISNUMBER(E12),ISNUMBER(F12)),IF(OR(C12&lt;0,C12&gt;D12,F12&lt;0,F12&gt;1),"Check inputs",IF(E12&gt;=F12,"Review exposure","Below chosen point")),"Missing input")</f>
        <v>Review exposure</v>
      </c>
      <c r="H12" s="3"/>
    </row>
    <row r="13" ht="25.5" customHeight="1">
      <c r="A13" s="3"/>
      <c r="B13" s="3" t="str">
        <v>Lender balance</v>
      </c>
      <c r="C13" s="14" t="n">
        <v>80000</v>
      </c>
      <c r="D13" s="14" t="n">
        <v>100000</v>
      </c>
      <c r="E13" s="16" t="n">
        <f>IF(COUNT(C13:D13)=2,IF(D13&lt;=0,"n.a.",C13/D13),"n.a.")</f>
        <v>0.8</v>
      </c>
      <c r="F13" s="28" t="n">
        <v>0.7</v>
      </c>
      <c r="G13" s="31" t="str">
        <f>IF(AND(ISNUMBER(E13),ISNUMBER(F13)),IF(OR(C13&lt;0,C13&gt;D13,F13&lt;0,F13&gt;1),"Check inputs",IF(E13&gt;=F13,"Review exposure","Below chosen point")),"Missing input")</f>
        <v>Review exposure</v>
      </c>
      <c r="H13" s="3"/>
    </row>
    <row r="14" ht="16.5" customHeight="1">
      <c r="A14" s="3"/>
      <c r="B14" s="3"/>
      <c r="C14" s="3"/>
      <c r="D14" s="3"/>
      <c r="E14" s="3"/>
      <c r="F14" s="3"/>
      <c r="G14" s="3"/>
      <c r="H14" s="3"/>
    </row>
    <row r="15" ht="16.5" customHeight="1">
      <c r="A15" s="3"/>
      <c r="B15" s="18" t="str">
        <v>25%, 40% and 70% are editable example review points, not safety standards. A flag asks you to examine the exposure; it does not tell you to end a relationship.</v>
      </c>
      <c r="C15" s="18"/>
      <c r="D15" s="18"/>
      <c r="E15" s="18"/>
      <c r="F15" s="18"/>
      <c r="G15" s="18"/>
      <c r="H15" s="3"/>
    </row>
    <row r="16" ht="16.5" customHeight="1">
      <c r="A16" s="3"/>
      <c r="B16" s="18"/>
      <c r="C16" s="18"/>
      <c r="D16" s="18"/>
      <c r="E16" s="18"/>
      <c r="F16" s="18"/>
      <c r="G16" s="18"/>
      <c r="H16" s="3"/>
    </row>
    <row r="17" ht="16.5" customHeight="1">
      <c r="A17" s="3"/>
      <c r="B17" s="3"/>
      <c r="C17" s="3"/>
      <c r="D17" s="3"/>
      <c r="E17" s="3"/>
      <c r="F17" s="3"/>
      <c r="G17" s="3"/>
      <c r="H17" s="3"/>
    </row>
    <row r="18" ht="16.5" customHeight="1">
      <c r="A18" s="3"/>
      <c r="B18" s="18" t="str">
        <v>Customer revenue and supplier purchases need matching periods. Lender balances need one as-of date and the same definition of debt.</v>
      </c>
      <c r="C18" s="18"/>
      <c r="D18" s="18"/>
      <c r="E18" s="18"/>
      <c r="F18" s="18"/>
      <c r="G18" s="18"/>
      <c r="H18" s="3"/>
    </row>
    <row r="19" ht="16.5" customHeight="1">
      <c r="A19" s="3"/>
      <c r="B19" s="18"/>
      <c r="C19" s="18"/>
      <c r="D19" s="18"/>
      <c r="E19" s="18"/>
      <c r="F19" s="18"/>
      <c r="G19" s="18"/>
      <c r="H19" s="3"/>
    </row>
    <row r="20" ht="16.5" customHeight="1">
      <c r="A20" s="3"/>
      <c r="B20" s="3"/>
      <c r="C20" s="3"/>
      <c r="D20" s="3"/>
      <c r="E20" s="3"/>
      <c r="F20" s="3"/>
      <c r="G20" s="3"/>
      <c r="H20" s="3"/>
    </row>
    <row r="21" ht="16.5" customHeight="1">
      <c r="A21" s="3"/>
      <c r="B21" s="3"/>
      <c r="C21" s="3"/>
      <c r="D21" s="3"/>
      <c r="E21" s="3"/>
      <c r="F21" s="3"/>
      <c r="G21" s="3"/>
      <c r="H21" s="3"/>
    </row>
    <row r="22" ht="16.5" customHeight="1">
      <c r="A22" s="3"/>
      <c r="B22" s="4" t="str">
        <v>Which period or as-of date did you use?</v>
      </c>
      <c r="C22" s="4"/>
      <c r="D22" s="4"/>
      <c r="E22" s="4"/>
      <c r="F22" s="4"/>
      <c r="G22" s="4"/>
      <c r="H22" s="3"/>
    </row>
    <row r="23" ht="16.5" customHeight="1">
      <c r="A23" s="3"/>
      <c r="B23" s="19" t="str"/>
      <c r="C23" s="19"/>
      <c r="D23" s="19"/>
      <c r="E23" s="19"/>
      <c r="F23" s="19"/>
      <c r="G23" s="19"/>
      <c r="H23" s="3"/>
    </row>
    <row r="24" ht="16.5" customHeight="1">
      <c r="A24" s="3"/>
      <c r="B24" s="19"/>
      <c r="C24" s="19"/>
      <c r="D24" s="19"/>
      <c r="E24" s="19"/>
      <c r="F24" s="19"/>
      <c r="G24" s="19"/>
      <c r="H24" s="3"/>
    </row>
    <row r="25" ht="16.5" customHeight="1">
      <c r="A25" s="3"/>
      <c r="B25" s="19"/>
      <c r="C25" s="19"/>
      <c r="D25" s="19"/>
      <c r="E25" s="19"/>
      <c r="F25" s="19"/>
      <c r="G25" s="19"/>
      <c r="H25" s="3"/>
    </row>
    <row r="26" ht="16.5" customHeight="1">
      <c r="A26" s="3"/>
      <c r="B26" s="3"/>
      <c r="C26" s="3"/>
      <c r="D26" s="3"/>
      <c r="E26" s="3"/>
      <c r="F26" s="3"/>
      <c r="G26" s="3"/>
      <c r="H26" s="3"/>
    </row>
    <row r="27" ht="16.5" customHeight="1">
      <c r="A27" s="3"/>
      <c r="B27" s="3"/>
      <c r="C27" s="3"/>
      <c r="D27" s="3"/>
      <c r="E27" s="3"/>
      <c r="F27" s="3"/>
      <c r="G27" s="3"/>
      <c r="H27" s="3"/>
    </row>
    <row r="28" ht="16.5" customHeight="1">
      <c r="A28" s="3"/>
      <c r="B28" s="4" t="str">
        <v>What exposure needs follow-up? Name the action, person and date.</v>
      </c>
      <c r="C28" s="4"/>
      <c r="D28" s="4"/>
      <c r="E28" s="4"/>
      <c r="F28" s="4"/>
      <c r="G28" s="4"/>
      <c r="H28" s="3"/>
    </row>
    <row r="29" ht="16.5" customHeight="1">
      <c r="A29" s="3"/>
      <c r="B29" s="19" t="str"/>
      <c r="C29" s="19"/>
      <c r="D29" s="19"/>
      <c r="E29" s="19"/>
      <c r="F29" s="19"/>
      <c r="G29" s="19"/>
      <c r="H29" s="3"/>
    </row>
    <row r="30" ht="16.5" customHeight="1">
      <c r="A30" s="3"/>
      <c r="B30" s="19"/>
      <c r="C30" s="19"/>
      <c r="D30" s="19"/>
      <c r="E30" s="19"/>
      <c r="F30" s="19"/>
      <c r="G30" s="19"/>
      <c r="H30" s="3"/>
    </row>
    <row r="31" ht="16.5" customHeight="1">
      <c r="A31" s="3"/>
      <c r="B31" s="19"/>
      <c r="C31" s="19"/>
      <c r="D31" s="19"/>
      <c r="E31" s="19"/>
      <c r="F31" s="19"/>
      <c r="G31" s="19"/>
      <c r="H31" s="3"/>
    </row>
    <row r="32" ht="16.5" customHeight="1">
      <c r="A32" s="3"/>
      <c r="B32" s="3"/>
      <c r="C32" s="3"/>
      <c r="D32" s="3"/>
      <c r="E32" s="3"/>
      <c r="F32" s="3"/>
      <c r="G32" s="3"/>
      <c r="H32" s="3"/>
    </row>
    <row r="33" ht="16.5" customHeight="1">
      <c r="A33" s="3"/>
      <c r="B33" s="3"/>
      <c r="C33" s="3"/>
      <c r="D33" s="3"/>
      <c r="E33" s="3"/>
      <c r="F33" s="3"/>
      <c r="G33" s="3"/>
      <c r="H33" s="3"/>
    </row>
    <row r="34" ht="16.5" customHeight="1">
      <c r="A34" s="3"/>
      <c r="B34" s="3"/>
      <c r="C34" s="3"/>
      <c r="D34" s="3"/>
      <c r="E34" s="3"/>
      <c r="F34" s="3"/>
      <c r="G34" s="3"/>
      <c r="H34" s="3"/>
    </row>
    <row r="35" ht="16.5" customHeight="1">
      <c r="A35" s="3"/>
      <c r="B35" s="3"/>
      <c r="C35" s="3"/>
      <c r="D35" s="3"/>
      <c r="E35" s="3"/>
      <c r="F35" s="3"/>
      <c r="G35" s="3"/>
      <c r="H35" s="3"/>
    </row>
    <row r="36" ht="16.5" customHeight="1">
      <c r="A36" s="3"/>
      <c r="B36" s="7" t="e">
        <f>HYPERLINK("https://stantscherenkow.com/craft/read-your-own-books/owners-five-view-pack","Read the guide")</f>
        <v>HYPERLINK is not implemented. linkLocation=https://stantscherenkow.com/craft/read-your-own-books/owners-five-view-pack, friendlyName=Read the guide</v>
      </c>
      <c r="C36" s="3"/>
      <c r="D36" s="8" t="e">
        <f>HYPERLINK("https://stantscherenkow.com/ways-to-work","Work with me")</f>
        <v>HYPERLINK is not implemented. linkLocation=https://stantscherenkow.com/ways-to-work, friendlyName=Work with me</v>
      </c>
      <c r="E36" s="4"/>
      <c r="F36" s="4"/>
      <c r="G36" s="4"/>
      <c r="H36" s="3"/>
    </row>
    <row r="37" ht="15" customHeight="1">
      <c r="A37" s="3"/>
      <c r="B37" s="6" t="str">
        <v>stantscherenkow.com</v>
      </c>
      <c r="C37" s="4"/>
      <c r="D37" s="4"/>
      <c r="E37" s="4"/>
      <c r="F37" s="4"/>
      <c r="G37" s="4"/>
      <c r="H37" s="3"/>
    </row>
  </sheetData>
  <mergeCells>
    <mergeCell ref="B5:G5"/>
    <mergeCell ref="B7:G7"/>
    <mergeCell ref="B8:G8"/>
    <mergeCell ref="D36:G36"/>
    <mergeCell ref="B37:G37"/>
    <mergeCell ref="B15:G16"/>
    <mergeCell ref="B18:G19"/>
    <mergeCell ref="B22:G22"/>
    <mergeCell ref="B23:G25"/>
    <mergeCell ref="B28:G28"/>
    <mergeCell ref="B29:G31"/>
  </mergeCells>
  <dataValidations count="2">
    <dataValidation type="decimal" operator="greaterThanOrEqual" sqref="C11:D13">
      <formula1>0</formula1>
    </dataValidation>
    <dataValidation type="decimal" operator="between" sqref="F11:F13">
      <formula1>0</formula1>
      <formula2>1</formula2>
    </dataValidation>
  </dataValidations>
  <printOptions gridLines="0" headings="0" horizontalCentered="1"/>
  <pageMargins left=".25" right=".25" top=".25" bottom=".25" header=".1" footer=".1"/>
  <pageSetup paperSize="1" orientation="landscape" fitToWidth="1" fitToHeight="1" useFirstPageNumber="0"/>
  <drawing r:id="R605410634ee44506"/>
</worksheet>
</file>